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775" windowHeight="6765"/>
  </bookViews>
  <sheets>
    <sheet name="Sheet1" sheetId="1" r:id="rId1"/>
    <sheet name="Sheet2" sheetId="2" r:id="rId2"/>
  </sheets>
  <definedNames>
    <definedName name="_xlnm._FilterDatabase" localSheetId="0" hidden="1">Sheet1!$L$1:$L$161</definedName>
  </definedNames>
  <calcPr calcId="144525"/>
</workbook>
</file>

<file path=xl/calcChain.xml><?xml version="1.0" encoding="utf-8"?>
<calcChain xmlns="http://schemas.openxmlformats.org/spreadsheetml/2006/main">
  <c r="AK4" i="1" l="1"/>
  <c r="R159" i="1"/>
  <c r="R141" i="1"/>
  <c r="R140" i="1"/>
  <c r="R25" i="1"/>
  <c r="R19" i="1"/>
  <c r="R12" i="1"/>
  <c r="R11" i="1"/>
  <c r="R13" i="1"/>
  <c r="R15" i="1"/>
  <c r="R6" i="1"/>
  <c r="R7" i="1"/>
  <c r="R5" i="1"/>
  <c r="AO160" i="1" l="1"/>
  <c r="AO116" i="1"/>
  <c r="AO28" i="1"/>
  <c r="AO64" i="1"/>
  <c r="AO96" i="1"/>
  <c r="AO135" i="1"/>
  <c r="AO80" i="1"/>
  <c r="AO34" i="1"/>
  <c r="AO73" i="1"/>
  <c r="AO27" i="1"/>
  <c r="AO136" i="1"/>
  <c r="AO36" i="1"/>
  <c r="AO15" i="1"/>
  <c r="AO128" i="1"/>
  <c r="AO117" i="1"/>
  <c r="AO12" i="1"/>
  <c r="AO158" i="1"/>
  <c r="AO24" i="1"/>
  <c r="AO157" i="1"/>
  <c r="AO99" i="1"/>
  <c r="AO18" i="1"/>
  <c r="AO115" i="1"/>
  <c r="AO145" i="1"/>
  <c r="AO40" i="1"/>
  <c r="AO144" i="1"/>
  <c r="AO87" i="1"/>
  <c r="AO139" i="1"/>
  <c r="AO22" i="1"/>
  <c r="AO110" i="1"/>
  <c r="AO105" i="1"/>
  <c r="AO78" i="1"/>
  <c r="AO97" i="1"/>
  <c r="AO120" i="1"/>
  <c r="AO57" i="1"/>
  <c r="AO47" i="1"/>
  <c r="AO7" i="1"/>
  <c r="AO92" i="1"/>
  <c r="AO29" i="1"/>
  <c r="AO50" i="1"/>
  <c r="AO16" i="1"/>
  <c r="AO65" i="1"/>
  <c r="AO4" i="1"/>
  <c r="AO74" i="1"/>
  <c r="AO70" i="1"/>
  <c r="AO52" i="1"/>
  <c r="AO101" i="1"/>
  <c r="AO131" i="1"/>
  <c r="AO112" i="1"/>
  <c r="AO55" i="1"/>
  <c r="AO62" i="1"/>
  <c r="AO66" i="1"/>
  <c r="AO21" i="1"/>
  <c r="AO100" i="1"/>
  <c r="AO38" i="1"/>
  <c r="AO155" i="1"/>
  <c r="AO124" i="1"/>
  <c r="AO118" i="1"/>
  <c r="AO41" i="1"/>
  <c r="AO59" i="1"/>
  <c r="AO72" i="1"/>
  <c r="AO48" i="1"/>
  <c r="AO49" i="1"/>
  <c r="AO137" i="1"/>
  <c r="AO9" i="1"/>
  <c r="AO122" i="1"/>
  <c r="AO132" i="1"/>
  <c r="AO123" i="1"/>
  <c r="AO51" i="1"/>
  <c r="AO26" i="1"/>
  <c r="AO76" i="1"/>
  <c r="AO56" i="1"/>
  <c r="AO156" i="1"/>
  <c r="AO149" i="1"/>
  <c r="AO134" i="1"/>
  <c r="AO119" i="1"/>
  <c r="AO82" i="1"/>
  <c r="AO39" i="1"/>
  <c r="AO83" i="1"/>
  <c r="AO126" i="1"/>
  <c r="AO20" i="1"/>
  <c r="AO143" i="1"/>
  <c r="AO37" i="1"/>
  <c r="AO17" i="1"/>
  <c r="AO109" i="1"/>
  <c r="AO45" i="1"/>
  <c r="AO14" i="1"/>
  <c r="AO148" i="1"/>
  <c r="AO147" i="1"/>
  <c r="AO86" i="1"/>
  <c r="AO130" i="1"/>
  <c r="AO54" i="1"/>
  <c r="AO31" i="1"/>
  <c r="AO152" i="1"/>
  <c r="AO104" i="1"/>
  <c r="AO85" i="1"/>
  <c r="AO90" i="1"/>
  <c r="AO108" i="1"/>
  <c r="AO146" i="1"/>
  <c r="AO35" i="1"/>
  <c r="AO42" i="1"/>
  <c r="AO153" i="1"/>
  <c r="AO6" i="1"/>
  <c r="AO8" i="1"/>
  <c r="AO71" i="1"/>
  <c r="AO32" i="1"/>
  <c r="AO98" i="1"/>
  <c r="AO58" i="1"/>
  <c r="AO63" i="1"/>
  <c r="AO60" i="1"/>
  <c r="AO88" i="1"/>
  <c r="AO89" i="1"/>
  <c r="AO107" i="1"/>
  <c r="AO114" i="1"/>
  <c r="AO161" i="1"/>
  <c r="AO30" i="1"/>
  <c r="AO102" i="1"/>
  <c r="AO10" i="1"/>
  <c r="AO5" i="1"/>
  <c r="AO79" i="1"/>
  <c r="AO150" i="1"/>
  <c r="AO61" i="1"/>
  <c r="AO69" i="1"/>
  <c r="AO106" i="1"/>
  <c r="AO138" i="1"/>
  <c r="AO121" i="1"/>
  <c r="AO75" i="1"/>
  <c r="AO19" i="1"/>
  <c r="AO125" i="1"/>
  <c r="AO43" i="1"/>
  <c r="AO67" i="1"/>
  <c r="AO154" i="1"/>
  <c r="AO11" i="1"/>
  <c r="AO68" i="1"/>
  <c r="AO53" i="1"/>
  <c r="AO91" i="1"/>
  <c r="AO113" i="1"/>
  <c r="AO129" i="1"/>
  <c r="AO46" i="1"/>
  <c r="AO44" i="1"/>
  <c r="AO94" i="1"/>
  <c r="AO95" i="1"/>
  <c r="AO33" i="1"/>
  <c r="AO23" i="1"/>
  <c r="AO13" i="1"/>
  <c r="AO111" i="1"/>
  <c r="AO151" i="1"/>
  <c r="AO127" i="1"/>
  <c r="AO93" i="1"/>
  <c r="AO84" i="1"/>
  <c r="AO103" i="1"/>
  <c r="AO81" i="1"/>
  <c r="AO142" i="1"/>
  <c r="AO140" i="1"/>
  <c r="AO141" i="1"/>
  <c r="AO25" i="1"/>
  <c r="AO77" i="1"/>
  <c r="AO159" i="1"/>
  <c r="AO133" i="1"/>
  <c r="T159" i="1"/>
  <c r="R77" i="1"/>
  <c r="T25" i="1"/>
  <c r="T141" i="1"/>
  <c r="T140" i="1"/>
  <c r="R142" i="1"/>
  <c r="R81" i="1"/>
  <c r="T81" i="1" s="1"/>
  <c r="T142" i="1" l="1"/>
  <c r="T77" i="1"/>
  <c r="AK159" i="1"/>
  <c r="AM159" i="1" s="1"/>
  <c r="AK77" i="1"/>
  <c r="AM77" i="1" s="1"/>
  <c r="AK25" i="1"/>
  <c r="AM25" i="1" s="1"/>
  <c r="AK141" i="1"/>
  <c r="AK140" i="1"/>
  <c r="AM140" i="1" s="1"/>
  <c r="AK142" i="1"/>
  <c r="AM142" i="1" s="1"/>
  <c r="AK81" i="1"/>
  <c r="AM81" i="1" s="1"/>
  <c r="AK103" i="1"/>
  <c r="AM103" i="1" s="1"/>
  <c r="AK84" i="1"/>
  <c r="AM84" i="1" s="1"/>
  <c r="AK93" i="1"/>
  <c r="AM93" i="1" s="1"/>
  <c r="AK127" i="1"/>
  <c r="AM127" i="1" s="1"/>
  <c r="AK151" i="1"/>
  <c r="AM151" i="1" s="1"/>
  <c r="AK111" i="1"/>
  <c r="AM111" i="1" s="1"/>
  <c r="AK13" i="1"/>
  <c r="AM13" i="1" s="1"/>
  <c r="AK23" i="1"/>
  <c r="AM23" i="1" s="1"/>
  <c r="AK33" i="1"/>
  <c r="AM33" i="1" s="1"/>
  <c r="AK95" i="1"/>
  <c r="AM95" i="1" s="1"/>
  <c r="AK94" i="1"/>
  <c r="AM94" i="1" s="1"/>
  <c r="AK44" i="1"/>
  <c r="AM44" i="1" s="1"/>
  <c r="AK46" i="1"/>
  <c r="AM46" i="1" s="1"/>
  <c r="AK129" i="1"/>
  <c r="AM129" i="1" s="1"/>
  <c r="AK113" i="1"/>
  <c r="AM113" i="1" s="1"/>
  <c r="AK91" i="1"/>
  <c r="AM91" i="1" s="1"/>
  <c r="AK53" i="1"/>
  <c r="AM53" i="1" s="1"/>
  <c r="AK68" i="1"/>
  <c r="AM68" i="1" s="1"/>
  <c r="AK11" i="1"/>
  <c r="AM11" i="1" s="1"/>
  <c r="AK154" i="1"/>
  <c r="AM154" i="1" s="1"/>
  <c r="AK67" i="1"/>
  <c r="AM67" i="1" s="1"/>
  <c r="AK43" i="1"/>
  <c r="AM43" i="1" s="1"/>
  <c r="AK125" i="1"/>
  <c r="AM125" i="1" s="1"/>
  <c r="AK19" i="1"/>
  <c r="AM19" i="1" s="1"/>
  <c r="AK75" i="1"/>
  <c r="AM75" i="1" s="1"/>
  <c r="AK121" i="1"/>
  <c r="AM121" i="1" s="1"/>
  <c r="AK138" i="1"/>
  <c r="AM138" i="1" s="1"/>
  <c r="AK106" i="1"/>
  <c r="AM106" i="1" s="1"/>
  <c r="AK69" i="1"/>
  <c r="AM69" i="1" s="1"/>
  <c r="AK61" i="1"/>
  <c r="AM61" i="1" s="1"/>
  <c r="AK150" i="1"/>
  <c r="AM150" i="1" s="1"/>
  <c r="AK79" i="1"/>
  <c r="AM79" i="1" s="1"/>
  <c r="AK5" i="1"/>
  <c r="AM5" i="1" s="1"/>
  <c r="AK10" i="1"/>
  <c r="AM10" i="1" s="1"/>
  <c r="AK102" i="1"/>
  <c r="AM102" i="1" s="1"/>
  <c r="AK30" i="1"/>
  <c r="AM30" i="1" s="1"/>
  <c r="AK161" i="1"/>
  <c r="AM161" i="1" s="1"/>
  <c r="AK114" i="1"/>
  <c r="AM114" i="1" s="1"/>
  <c r="AK107" i="1"/>
  <c r="AM107" i="1" s="1"/>
  <c r="AK89" i="1"/>
  <c r="AM89" i="1" s="1"/>
  <c r="AK88" i="1"/>
  <c r="AM88" i="1" s="1"/>
  <c r="AK60" i="1"/>
  <c r="AM60" i="1" s="1"/>
  <c r="AK63" i="1"/>
  <c r="AM63" i="1" s="1"/>
  <c r="AK58" i="1"/>
  <c r="AM58" i="1" s="1"/>
  <c r="AK98" i="1"/>
  <c r="AM98" i="1" s="1"/>
  <c r="AK32" i="1"/>
  <c r="AM32" i="1" s="1"/>
  <c r="AK71" i="1"/>
  <c r="AM71" i="1" s="1"/>
  <c r="AK8" i="1"/>
  <c r="AM8" i="1" s="1"/>
  <c r="AK6" i="1"/>
  <c r="AM6" i="1" s="1"/>
  <c r="AK153" i="1"/>
  <c r="AM153" i="1" s="1"/>
  <c r="AK42" i="1"/>
  <c r="AM42" i="1" s="1"/>
  <c r="AK35" i="1"/>
  <c r="AM35" i="1" s="1"/>
  <c r="AK146" i="1"/>
  <c r="AM146" i="1" s="1"/>
  <c r="AK108" i="1"/>
  <c r="AM108" i="1" s="1"/>
  <c r="AK90" i="1"/>
  <c r="AM90" i="1" s="1"/>
  <c r="AK85" i="1"/>
  <c r="AM85" i="1" s="1"/>
  <c r="AK104" i="1"/>
  <c r="AM104" i="1" s="1"/>
  <c r="AK152" i="1"/>
  <c r="AM152" i="1" s="1"/>
  <c r="AK31" i="1"/>
  <c r="AM31" i="1" s="1"/>
  <c r="AK160" i="1"/>
  <c r="AM160" i="1" s="1"/>
  <c r="AK54" i="1"/>
  <c r="AM54" i="1" s="1"/>
  <c r="AK130" i="1"/>
  <c r="AM130" i="1" s="1"/>
  <c r="AK86" i="1"/>
  <c r="AM86" i="1" s="1"/>
  <c r="AK147" i="1"/>
  <c r="AM147" i="1" s="1"/>
  <c r="AK148" i="1"/>
  <c r="AM148" i="1" s="1"/>
  <c r="AK14" i="1"/>
  <c r="AM14" i="1" s="1"/>
  <c r="AK45" i="1"/>
  <c r="AM45" i="1" s="1"/>
  <c r="AK109" i="1"/>
  <c r="AM109" i="1" s="1"/>
  <c r="AK17" i="1"/>
  <c r="AM17" i="1" s="1"/>
  <c r="AK37" i="1"/>
  <c r="AM37" i="1" s="1"/>
  <c r="AK143" i="1"/>
  <c r="AM143" i="1" s="1"/>
  <c r="AK20" i="1"/>
  <c r="AM20" i="1" s="1"/>
  <c r="AK126" i="1"/>
  <c r="AM126" i="1" s="1"/>
  <c r="AK83" i="1"/>
  <c r="AM83" i="1" s="1"/>
  <c r="AK39" i="1"/>
  <c r="AM39" i="1" s="1"/>
  <c r="AK82" i="1"/>
  <c r="AM82" i="1" s="1"/>
  <c r="AK119" i="1"/>
  <c r="AM119" i="1" s="1"/>
  <c r="AK134" i="1"/>
  <c r="AM134" i="1" s="1"/>
  <c r="AK149" i="1"/>
  <c r="AM149" i="1" s="1"/>
  <c r="AK156" i="1"/>
  <c r="AM156" i="1" s="1"/>
  <c r="AK56" i="1"/>
  <c r="AM56" i="1" s="1"/>
  <c r="AK76" i="1"/>
  <c r="AM76" i="1" s="1"/>
  <c r="AK26" i="1"/>
  <c r="AM26" i="1" s="1"/>
  <c r="AK51" i="1"/>
  <c r="AM51" i="1" s="1"/>
  <c r="AK123" i="1"/>
  <c r="AM123" i="1" s="1"/>
  <c r="AK132" i="1"/>
  <c r="AM132" i="1" s="1"/>
  <c r="AK122" i="1"/>
  <c r="AM122" i="1" s="1"/>
  <c r="AK9" i="1"/>
  <c r="AM9" i="1" s="1"/>
  <c r="AK137" i="1"/>
  <c r="AM137" i="1" s="1"/>
  <c r="AK49" i="1"/>
  <c r="AM49" i="1" s="1"/>
  <c r="AK48" i="1"/>
  <c r="AM48" i="1" s="1"/>
  <c r="AK72" i="1"/>
  <c r="AM72" i="1" s="1"/>
  <c r="AK59" i="1"/>
  <c r="AM59" i="1" s="1"/>
  <c r="AK41" i="1"/>
  <c r="AM41" i="1" s="1"/>
  <c r="AK118" i="1"/>
  <c r="AM118" i="1" s="1"/>
  <c r="AK124" i="1"/>
  <c r="AM124" i="1" s="1"/>
  <c r="AK155" i="1"/>
  <c r="AM155" i="1" s="1"/>
  <c r="AK38" i="1"/>
  <c r="AM38" i="1" s="1"/>
  <c r="AK100" i="1"/>
  <c r="AM100" i="1" s="1"/>
  <c r="AK21" i="1"/>
  <c r="AM21" i="1" s="1"/>
  <c r="AK66" i="1"/>
  <c r="AM66" i="1" s="1"/>
  <c r="AK62" i="1"/>
  <c r="AM62" i="1" s="1"/>
  <c r="AK55" i="1"/>
  <c r="AM55" i="1" s="1"/>
  <c r="AK112" i="1"/>
  <c r="AM112" i="1" s="1"/>
  <c r="AK131" i="1"/>
  <c r="AM131" i="1" s="1"/>
  <c r="AK101" i="1"/>
  <c r="AM101" i="1" s="1"/>
  <c r="AK52" i="1"/>
  <c r="AM52" i="1" s="1"/>
  <c r="AK70" i="1"/>
  <c r="AM70" i="1" s="1"/>
  <c r="AK74" i="1"/>
  <c r="AM74" i="1" s="1"/>
  <c r="AM4" i="1"/>
  <c r="AK65" i="1"/>
  <c r="AM65" i="1" s="1"/>
  <c r="AK16" i="1"/>
  <c r="AM16" i="1" s="1"/>
  <c r="AK50" i="1"/>
  <c r="AM50" i="1" s="1"/>
  <c r="AK29" i="1"/>
  <c r="AM29" i="1" s="1"/>
  <c r="AK92" i="1"/>
  <c r="AM92" i="1" s="1"/>
  <c r="AK7" i="1"/>
  <c r="AM7" i="1" s="1"/>
  <c r="AK47" i="1"/>
  <c r="AM47" i="1" s="1"/>
  <c r="AK57" i="1"/>
  <c r="AM57" i="1" s="1"/>
  <c r="AK120" i="1"/>
  <c r="AM120" i="1" s="1"/>
  <c r="AK97" i="1"/>
  <c r="AM97" i="1" s="1"/>
  <c r="AK78" i="1"/>
  <c r="AM78" i="1" s="1"/>
  <c r="AK105" i="1"/>
  <c r="AM105" i="1" s="1"/>
  <c r="AK110" i="1"/>
  <c r="AM110" i="1" s="1"/>
  <c r="AK22" i="1"/>
  <c r="AM22" i="1" s="1"/>
  <c r="AK139" i="1"/>
  <c r="AM139" i="1" s="1"/>
  <c r="AK87" i="1"/>
  <c r="AM87" i="1" s="1"/>
  <c r="AK144" i="1"/>
  <c r="AM144" i="1" s="1"/>
  <c r="AK40" i="1"/>
  <c r="AM40" i="1" s="1"/>
  <c r="AK145" i="1"/>
  <c r="AM145" i="1" s="1"/>
  <c r="AK115" i="1"/>
  <c r="AM115" i="1" s="1"/>
  <c r="AK18" i="1"/>
  <c r="AM18" i="1" s="1"/>
  <c r="AK99" i="1"/>
  <c r="AM99" i="1" s="1"/>
  <c r="AK157" i="1"/>
  <c r="AM157" i="1" s="1"/>
  <c r="AK24" i="1"/>
  <c r="AM24" i="1" s="1"/>
  <c r="AK158" i="1"/>
  <c r="AM158" i="1" s="1"/>
  <c r="AK12" i="1"/>
  <c r="AM12" i="1" s="1"/>
  <c r="AK117" i="1"/>
  <c r="AM117" i="1" s="1"/>
  <c r="AK128" i="1"/>
  <c r="AM128" i="1" s="1"/>
  <c r="AK15" i="1"/>
  <c r="AM15" i="1" s="1"/>
  <c r="AK36" i="1"/>
  <c r="AM36" i="1" s="1"/>
  <c r="AK136" i="1"/>
  <c r="AM136" i="1" s="1"/>
  <c r="AK27" i="1"/>
  <c r="AM27" i="1" s="1"/>
  <c r="AK73" i="1"/>
  <c r="AM73" i="1" s="1"/>
  <c r="AK34" i="1"/>
  <c r="AM34" i="1" s="1"/>
  <c r="AK80" i="1"/>
  <c r="AM80" i="1" s="1"/>
  <c r="AK135" i="1"/>
  <c r="AM135" i="1" s="1"/>
  <c r="AK96" i="1"/>
  <c r="AM96" i="1" s="1"/>
  <c r="AK64" i="1"/>
  <c r="AM64" i="1" s="1"/>
  <c r="AK28" i="1"/>
  <c r="AM28" i="1" s="1"/>
  <c r="AK116" i="1"/>
  <c r="AM116" i="1" s="1"/>
  <c r="AK133" i="1"/>
  <c r="AM133" i="1" s="1"/>
  <c r="AN25" i="1" l="1"/>
  <c r="AP25" i="1" s="1"/>
  <c r="AR25" i="1" s="1"/>
  <c r="AN81" i="1"/>
  <c r="AP81" i="1" s="1"/>
  <c r="AR81" i="1" s="1"/>
  <c r="AM141" i="1"/>
  <c r="AN141" i="1"/>
  <c r="AP141" i="1" s="1"/>
  <c r="AR141" i="1" s="1"/>
  <c r="AN159" i="1"/>
  <c r="AP159" i="1" s="1"/>
  <c r="AR159" i="1" s="1"/>
  <c r="AN77" i="1"/>
  <c r="AP77" i="1" s="1"/>
  <c r="AR77" i="1" s="1"/>
  <c r="AN142" i="1"/>
  <c r="AP142" i="1" s="1"/>
  <c r="AR142" i="1" s="1"/>
  <c r="AN140" i="1"/>
  <c r="AP140" i="1" s="1"/>
  <c r="AR140" i="1" s="1"/>
  <c r="AN15" i="1"/>
  <c r="AP15" i="1" s="1"/>
  <c r="AR15" i="1" s="1"/>
  <c r="R60" i="1"/>
  <c r="R161" i="1"/>
  <c r="R43" i="1"/>
  <c r="R67" i="1"/>
  <c r="R154" i="1"/>
  <c r="R68" i="1"/>
  <c r="R53" i="1"/>
  <c r="R91" i="1"/>
  <c r="R113" i="1"/>
  <c r="R129" i="1"/>
  <c r="R46" i="1"/>
  <c r="R44" i="1"/>
  <c r="R94" i="1"/>
  <c r="R95" i="1"/>
  <c r="R33" i="1"/>
  <c r="R23" i="1"/>
  <c r="R111" i="1"/>
  <c r="R151" i="1"/>
  <c r="R127" i="1"/>
  <c r="R93" i="1"/>
  <c r="R84" i="1"/>
  <c r="R103" i="1"/>
  <c r="R125" i="1"/>
  <c r="R79" i="1"/>
  <c r="R150" i="1"/>
  <c r="R61" i="1"/>
  <c r="R69" i="1"/>
  <c r="R106" i="1"/>
  <c r="R138" i="1"/>
  <c r="R121" i="1"/>
  <c r="R75" i="1"/>
  <c r="R10" i="1"/>
  <c r="R102" i="1"/>
  <c r="R30" i="1"/>
  <c r="R89" i="1"/>
  <c r="R107" i="1"/>
  <c r="R114" i="1"/>
  <c r="R88" i="1"/>
  <c r="R63" i="1"/>
  <c r="R58" i="1"/>
  <c r="R98" i="1"/>
  <c r="R32" i="1"/>
  <c r="R71" i="1"/>
  <c r="R8" i="1"/>
  <c r="R153" i="1"/>
  <c r="R42" i="1"/>
  <c r="R35" i="1"/>
  <c r="R146" i="1"/>
  <c r="R108" i="1"/>
  <c r="R90" i="1"/>
  <c r="R104" i="1"/>
  <c r="R85" i="1"/>
  <c r="R152" i="1"/>
  <c r="R31" i="1"/>
  <c r="R160" i="1"/>
  <c r="R54" i="1"/>
  <c r="R130" i="1"/>
  <c r="R86" i="1"/>
  <c r="R147" i="1"/>
  <c r="R148" i="1"/>
  <c r="R14" i="1"/>
  <c r="R45" i="1"/>
  <c r="R109" i="1"/>
  <c r="R17" i="1"/>
  <c r="R37" i="1"/>
  <c r="R143" i="1"/>
  <c r="R20" i="1"/>
  <c r="R126" i="1"/>
  <c r="R83" i="1"/>
  <c r="R39" i="1"/>
  <c r="R82" i="1"/>
  <c r="R119" i="1"/>
  <c r="R134" i="1"/>
  <c r="R149" i="1"/>
  <c r="R156" i="1"/>
  <c r="R26" i="1"/>
  <c r="R76" i="1"/>
  <c r="R56" i="1"/>
  <c r="R51" i="1"/>
  <c r="R123" i="1"/>
  <c r="R132" i="1"/>
  <c r="R49" i="1"/>
  <c r="R137" i="1"/>
  <c r="R9" i="1"/>
  <c r="R122" i="1"/>
  <c r="R48" i="1"/>
  <c r="R72" i="1"/>
  <c r="R59" i="1"/>
  <c r="R41" i="1"/>
  <c r="R118" i="1"/>
  <c r="R124" i="1"/>
  <c r="R155" i="1"/>
  <c r="R38" i="1"/>
  <c r="R100" i="1"/>
  <c r="R62" i="1"/>
  <c r="R66" i="1"/>
  <c r="R21" i="1"/>
  <c r="R55" i="1"/>
  <c r="R112" i="1"/>
  <c r="R131" i="1"/>
  <c r="R101" i="1"/>
  <c r="R52" i="1"/>
  <c r="R70" i="1"/>
  <c r="R74" i="1"/>
  <c r="R4" i="1"/>
  <c r="R50" i="1"/>
  <c r="R16" i="1"/>
  <c r="R65" i="1"/>
  <c r="R29" i="1"/>
  <c r="R92" i="1"/>
  <c r="R47" i="1"/>
  <c r="R57" i="1"/>
  <c r="R120" i="1"/>
  <c r="R97" i="1"/>
  <c r="R78" i="1"/>
  <c r="R105" i="1"/>
  <c r="R110" i="1"/>
  <c r="R22" i="1"/>
  <c r="R139" i="1"/>
  <c r="R87" i="1"/>
  <c r="R144" i="1"/>
  <c r="R40" i="1"/>
  <c r="R145" i="1"/>
  <c r="R115" i="1"/>
  <c r="R18" i="1"/>
  <c r="R99" i="1"/>
  <c r="R157" i="1"/>
  <c r="R24" i="1"/>
  <c r="R158" i="1"/>
  <c r="R36" i="1"/>
  <c r="R117" i="1"/>
  <c r="R128" i="1"/>
  <c r="T15" i="1"/>
  <c r="R136" i="1"/>
  <c r="R27" i="1"/>
  <c r="R73" i="1"/>
  <c r="R34" i="1"/>
  <c r="R80" i="1"/>
  <c r="R135" i="1"/>
  <c r="R96" i="1"/>
  <c r="R64" i="1"/>
  <c r="R28" i="1"/>
  <c r="R116" i="1"/>
  <c r="R133" i="1"/>
  <c r="T116" i="1" l="1"/>
  <c r="AN116" i="1"/>
  <c r="AP116" i="1" s="1"/>
  <c r="AR116" i="1" s="1"/>
  <c r="T117" i="1"/>
  <c r="AN117" i="1"/>
  <c r="AP117" i="1" s="1"/>
  <c r="AR117" i="1" s="1"/>
  <c r="T115" i="1"/>
  <c r="AN115" i="1"/>
  <c r="AP115" i="1" s="1"/>
  <c r="AR115" i="1" s="1"/>
  <c r="T105" i="1"/>
  <c r="AN105" i="1"/>
  <c r="AP105" i="1" s="1"/>
  <c r="AR105" i="1" s="1"/>
  <c r="T28" i="1"/>
  <c r="AN28" i="1"/>
  <c r="AP28" i="1" s="1"/>
  <c r="AR28" i="1" s="1"/>
  <c r="T80" i="1"/>
  <c r="AN80" i="1"/>
  <c r="AP80" i="1" s="1"/>
  <c r="AR80" i="1" s="1"/>
  <c r="T136" i="1"/>
  <c r="AN136" i="1"/>
  <c r="AP136" i="1" s="1"/>
  <c r="AR136" i="1" s="1"/>
  <c r="T36" i="1"/>
  <c r="AN36" i="1"/>
  <c r="AP36" i="1" s="1"/>
  <c r="AR36" i="1" s="1"/>
  <c r="T157" i="1"/>
  <c r="AN157" i="1"/>
  <c r="AP157" i="1" s="1"/>
  <c r="AR157" i="1" s="1"/>
  <c r="T145" i="1"/>
  <c r="AN145" i="1"/>
  <c r="AP145" i="1" s="1"/>
  <c r="AR145" i="1" s="1"/>
  <c r="T139" i="1"/>
  <c r="AN139" i="1"/>
  <c r="AP139" i="1" s="1"/>
  <c r="AR139" i="1" s="1"/>
  <c r="T78" i="1"/>
  <c r="AN78" i="1"/>
  <c r="AP78" i="1" s="1"/>
  <c r="AR78" i="1" s="1"/>
  <c r="T47" i="1"/>
  <c r="AN47" i="1"/>
  <c r="AP47" i="1" s="1"/>
  <c r="AR47" i="1" s="1"/>
  <c r="T65" i="1"/>
  <c r="AN65" i="1"/>
  <c r="AP65" i="1" s="1"/>
  <c r="AR65" i="1" s="1"/>
  <c r="T74" i="1"/>
  <c r="AN74" i="1"/>
  <c r="AP74" i="1" s="1"/>
  <c r="AR74" i="1" s="1"/>
  <c r="T131" i="1"/>
  <c r="AN131" i="1"/>
  <c r="AP131" i="1" s="1"/>
  <c r="AR131" i="1" s="1"/>
  <c r="T66" i="1"/>
  <c r="AN66" i="1"/>
  <c r="AP66" i="1" s="1"/>
  <c r="AR66" i="1" s="1"/>
  <c r="T155" i="1"/>
  <c r="AN155" i="1"/>
  <c r="AP155" i="1" s="1"/>
  <c r="AR155" i="1" s="1"/>
  <c r="T59" i="1"/>
  <c r="AN59" i="1"/>
  <c r="AP59" i="1" s="1"/>
  <c r="AR59" i="1" s="1"/>
  <c r="T9" i="1"/>
  <c r="AN9" i="1"/>
  <c r="AP9" i="1" s="1"/>
  <c r="AR9" i="1" s="1"/>
  <c r="T123" i="1"/>
  <c r="AN123" i="1"/>
  <c r="AP123" i="1" s="1"/>
  <c r="AR123" i="1" s="1"/>
  <c r="T26" i="1"/>
  <c r="AN26" i="1"/>
  <c r="AP26" i="1" s="1"/>
  <c r="AR26" i="1" s="1"/>
  <c r="T119" i="1"/>
  <c r="AN119" i="1"/>
  <c r="AP119" i="1" s="1"/>
  <c r="AR119" i="1" s="1"/>
  <c r="T126" i="1"/>
  <c r="AN126" i="1"/>
  <c r="AP126" i="1" s="1"/>
  <c r="AR126" i="1" s="1"/>
  <c r="T17" i="1"/>
  <c r="AN17" i="1"/>
  <c r="AP17" i="1" s="1"/>
  <c r="AR17" i="1" s="1"/>
  <c r="T148" i="1"/>
  <c r="AN148" i="1"/>
  <c r="AP148" i="1" s="1"/>
  <c r="AR148" i="1" s="1"/>
  <c r="T54" i="1"/>
  <c r="AN54" i="1"/>
  <c r="AP54" i="1" s="1"/>
  <c r="AR54" i="1" s="1"/>
  <c r="T85" i="1"/>
  <c r="AN85" i="1"/>
  <c r="AP85" i="1" s="1"/>
  <c r="AR85" i="1" s="1"/>
  <c r="T146" i="1"/>
  <c r="AN146" i="1"/>
  <c r="AP146" i="1" s="1"/>
  <c r="AR146" i="1" s="1"/>
  <c r="T6" i="1"/>
  <c r="AN6" i="1"/>
  <c r="AP6" i="1" s="1"/>
  <c r="AR6" i="1" s="1"/>
  <c r="T98" i="1"/>
  <c r="AN98" i="1"/>
  <c r="AP98" i="1" s="1"/>
  <c r="AR98" i="1" s="1"/>
  <c r="T114" i="1"/>
  <c r="AN114" i="1"/>
  <c r="AP114" i="1" s="1"/>
  <c r="AR114" i="1" s="1"/>
  <c r="T102" i="1"/>
  <c r="AN102" i="1"/>
  <c r="AP102" i="1" s="1"/>
  <c r="AR102" i="1" s="1"/>
  <c r="T138" i="1"/>
  <c r="AN138" i="1"/>
  <c r="AP138" i="1" s="1"/>
  <c r="AR138" i="1" s="1"/>
  <c r="T150" i="1"/>
  <c r="AN150" i="1"/>
  <c r="AP150" i="1" s="1"/>
  <c r="AR150" i="1" s="1"/>
  <c r="T103" i="1"/>
  <c r="AN103" i="1"/>
  <c r="AP103" i="1" s="1"/>
  <c r="AR103" i="1" s="1"/>
  <c r="T151" i="1"/>
  <c r="AN151" i="1"/>
  <c r="AP151" i="1" s="1"/>
  <c r="AR151" i="1" s="1"/>
  <c r="T33" i="1"/>
  <c r="AN33" i="1"/>
  <c r="AP33" i="1" s="1"/>
  <c r="AR33" i="1" s="1"/>
  <c r="T46" i="1"/>
  <c r="AN46" i="1"/>
  <c r="AP46" i="1" s="1"/>
  <c r="AR46" i="1" s="1"/>
  <c r="T53" i="1"/>
  <c r="AN53" i="1"/>
  <c r="AP53" i="1" s="1"/>
  <c r="AR53" i="1" s="1"/>
  <c r="T67" i="1"/>
  <c r="AN67" i="1"/>
  <c r="AP67" i="1" s="1"/>
  <c r="AR67" i="1" s="1"/>
  <c r="T60" i="1"/>
  <c r="AN60" i="1"/>
  <c r="AP60" i="1" s="1"/>
  <c r="AR60" i="1" s="1"/>
  <c r="T73" i="1"/>
  <c r="AN73" i="1"/>
  <c r="AP73" i="1" s="1"/>
  <c r="AR73" i="1" s="1"/>
  <c r="T27" i="1"/>
  <c r="AN27" i="1"/>
  <c r="AP27" i="1" s="1"/>
  <c r="AR27" i="1" s="1"/>
  <c r="T64" i="1"/>
  <c r="AN64" i="1"/>
  <c r="AP64" i="1" s="1"/>
  <c r="AR64" i="1" s="1"/>
  <c r="T34" i="1"/>
  <c r="AN34" i="1"/>
  <c r="AP34" i="1" s="1"/>
  <c r="AR34" i="1" s="1"/>
  <c r="T12" i="1"/>
  <c r="AN12" i="1"/>
  <c r="AP12" i="1" s="1"/>
  <c r="AR12" i="1" s="1"/>
  <c r="T99" i="1"/>
  <c r="AN99" i="1"/>
  <c r="AP99" i="1" s="1"/>
  <c r="AR99" i="1" s="1"/>
  <c r="T40" i="1"/>
  <c r="AN40" i="1"/>
  <c r="AP40" i="1" s="1"/>
  <c r="AR40" i="1" s="1"/>
  <c r="T22" i="1"/>
  <c r="AN22" i="1"/>
  <c r="AP22" i="1" s="1"/>
  <c r="AR22" i="1" s="1"/>
  <c r="T97" i="1"/>
  <c r="AN97" i="1"/>
  <c r="AP97" i="1" s="1"/>
  <c r="AR97" i="1" s="1"/>
  <c r="T7" i="1"/>
  <c r="AN7" i="1"/>
  <c r="AP7" i="1" s="1"/>
  <c r="AR7" i="1" s="1"/>
  <c r="T16" i="1"/>
  <c r="AN16" i="1"/>
  <c r="AP16" i="1" s="1"/>
  <c r="AR16" i="1" s="1"/>
  <c r="T70" i="1"/>
  <c r="AN70" i="1"/>
  <c r="AP70" i="1" s="1"/>
  <c r="AR70" i="1" s="1"/>
  <c r="T112" i="1"/>
  <c r="AN112" i="1"/>
  <c r="AP112" i="1" s="1"/>
  <c r="AR112" i="1" s="1"/>
  <c r="T62" i="1"/>
  <c r="AN62" i="1"/>
  <c r="AP62" i="1" s="1"/>
  <c r="AR62" i="1" s="1"/>
  <c r="T124" i="1"/>
  <c r="AN124" i="1"/>
  <c r="AP124" i="1" s="1"/>
  <c r="AR124" i="1" s="1"/>
  <c r="T72" i="1"/>
  <c r="AN72" i="1"/>
  <c r="AP72" i="1" s="1"/>
  <c r="AR72" i="1" s="1"/>
  <c r="T137" i="1"/>
  <c r="AN137" i="1"/>
  <c r="AP137" i="1" s="1"/>
  <c r="AR137" i="1" s="1"/>
  <c r="T51" i="1"/>
  <c r="AN51" i="1"/>
  <c r="AP51" i="1" s="1"/>
  <c r="AR51" i="1" s="1"/>
  <c r="T156" i="1"/>
  <c r="AN156" i="1"/>
  <c r="AP156" i="1" s="1"/>
  <c r="AR156" i="1" s="1"/>
  <c r="T82" i="1"/>
  <c r="AN82" i="1"/>
  <c r="AP82" i="1" s="1"/>
  <c r="AR82" i="1" s="1"/>
  <c r="T20" i="1"/>
  <c r="AN20" i="1"/>
  <c r="AP20" i="1" s="1"/>
  <c r="AR20" i="1" s="1"/>
  <c r="T109" i="1"/>
  <c r="AN109" i="1"/>
  <c r="AP109" i="1" s="1"/>
  <c r="AR109" i="1" s="1"/>
  <c r="T147" i="1"/>
  <c r="AN147" i="1"/>
  <c r="AP147" i="1" s="1"/>
  <c r="AR147" i="1" s="1"/>
  <c r="T160" i="1"/>
  <c r="AN160" i="1"/>
  <c r="AP160" i="1" s="1"/>
  <c r="AR160" i="1" s="1"/>
  <c r="T104" i="1"/>
  <c r="AN104" i="1"/>
  <c r="AP104" i="1" s="1"/>
  <c r="AR104" i="1" s="1"/>
  <c r="T35" i="1"/>
  <c r="AN35" i="1"/>
  <c r="AP35" i="1" s="1"/>
  <c r="AR35" i="1" s="1"/>
  <c r="T8" i="1"/>
  <c r="AN8" i="1"/>
  <c r="AP8" i="1" s="1"/>
  <c r="AR8" i="1" s="1"/>
  <c r="T58" i="1"/>
  <c r="AN58" i="1"/>
  <c r="AP58" i="1" s="1"/>
  <c r="AR58" i="1" s="1"/>
  <c r="T107" i="1"/>
  <c r="AN107" i="1"/>
  <c r="AP107" i="1" s="1"/>
  <c r="AR107" i="1" s="1"/>
  <c r="T10" i="1"/>
  <c r="AN10" i="1"/>
  <c r="AP10" i="1" s="1"/>
  <c r="AR10" i="1" s="1"/>
  <c r="T106" i="1"/>
  <c r="AN106" i="1"/>
  <c r="AP106" i="1" s="1"/>
  <c r="AR106" i="1" s="1"/>
  <c r="T79" i="1"/>
  <c r="AN79" i="1"/>
  <c r="AP79" i="1" s="1"/>
  <c r="AR79" i="1" s="1"/>
  <c r="T84" i="1"/>
  <c r="AN84" i="1"/>
  <c r="AP84" i="1" s="1"/>
  <c r="AR84" i="1" s="1"/>
  <c r="T111" i="1"/>
  <c r="AN111" i="1"/>
  <c r="AP111" i="1" s="1"/>
  <c r="AR111" i="1" s="1"/>
  <c r="T95" i="1"/>
  <c r="AN95" i="1"/>
  <c r="AP95" i="1" s="1"/>
  <c r="AR95" i="1" s="1"/>
  <c r="T129" i="1"/>
  <c r="AN129" i="1"/>
  <c r="AP129" i="1" s="1"/>
  <c r="AR129" i="1" s="1"/>
  <c r="T68" i="1"/>
  <c r="AN68" i="1"/>
  <c r="AP68" i="1" s="1"/>
  <c r="AR68" i="1" s="1"/>
  <c r="T43" i="1"/>
  <c r="AN43" i="1"/>
  <c r="AP43" i="1" s="1"/>
  <c r="AR43" i="1" s="1"/>
  <c r="T133" i="1"/>
  <c r="AN133" i="1"/>
  <c r="AP133" i="1" s="1"/>
  <c r="AR133" i="1" s="1"/>
  <c r="T128" i="1"/>
  <c r="AN128" i="1"/>
  <c r="AP128" i="1" s="1"/>
  <c r="AR128" i="1" s="1"/>
  <c r="T158" i="1"/>
  <c r="AN158" i="1"/>
  <c r="AP158" i="1" s="1"/>
  <c r="AR158" i="1" s="1"/>
  <c r="T18" i="1"/>
  <c r="AN18" i="1"/>
  <c r="AP18" i="1" s="1"/>
  <c r="AR18" i="1" s="1"/>
  <c r="T144" i="1"/>
  <c r="AN144" i="1"/>
  <c r="AP144" i="1" s="1"/>
  <c r="AR144" i="1" s="1"/>
  <c r="T110" i="1"/>
  <c r="AN110" i="1"/>
  <c r="AP110" i="1" s="1"/>
  <c r="AR110" i="1" s="1"/>
  <c r="T120" i="1"/>
  <c r="AN120" i="1"/>
  <c r="AP120" i="1" s="1"/>
  <c r="AR120" i="1" s="1"/>
  <c r="T92" i="1"/>
  <c r="AN92" i="1"/>
  <c r="AP92" i="1" s="1"/>
  <c r="AR92" i="1" s="1"/>
  <c r="T50" i="1"/>
  <c r="AN50" i="1"/>
  <c r="AP50" i="1" s="1"/>
  <c r="AR50" i="1" s="1"/>
  <c r="T52" i="1"/>
  <c r="AN52" i="1"/>
  <c r="AP52" i="1" s="1"/>
  <c r="AR52" i="1" s="1"/>
  <c r="T55" i="1"/>
  <c r="AN55" i="1"/>
  <c r="AP55" i="1" s="1"/>
  <c r="AR55" i="1" s="1"/>
  <c r="T100" i="1"/>
  <c r="AN100" i="1"/>
  <c r="AP100" i="1" s="1"/>
  <c r="AR100" i="1" s="1"/>
  <c r="T118" i="1"/>
  <c r="AN118" i="1"/>
  <c r="AP118" i="1" s="1"/>
  <c r="AR118" i="1" s="1"/>
  <c r="T48" i="1"/>
  <c r="AN48" i="1"/>
  <c r="AP48" i="1" s="1"/>
  <c r="AR48" i="1" s="1"/>
  <c r="T49" i="1"/>
  <c r="AN49" i="1"/>
  <c r="AP49" i="1" s="1"/>
  <c r="AR49" i="1" s="1"/>
  <c r="T56" i="1"/>
  <c r="AN56" i="1"/>
  <c r="AP56" i="1" s="1"/>
  <c r="AR56" i="1" s="1"/>
  <c r="T149" i="1"/>
  <c r="AN149" i="1"/>
  <c r="AP149" i="1" s="1"/>
  <c r="AR149" i="1" s="1"/>
  <c r="T39" i="1"/>
  <c r="AN39" i="1"/>
  <c r="AP39" i="1" s="1"/>
  <c r="AR39" i="1" s="1"/>
  <c r="T143" i="1"/>
  <c r="AN143" i="1"/>
  <c r="AP143" i="1" s="1"/>
  <c r="AR143" i="1" s="1"/>
  <c r="T45" i="1"/>
  <c r="AN45" i="1"/>
  <c r="AP45" i="1" s="1"/>
  <c r="AR45" i="1" s="1"/>
  <c r="T86" i="1"/>
  <c r="AN86" i="1"/>
  <c r="AP86" i="1" s="1"/>
  <c r="AR86" i="1" s="1"/>
  <c r="T31" i="1"/>
  <c r="AN31" i="1"/>
  <c r="AP31" i="1" s="1"/>
  <c r="AR31" i="1" s="1"/>
  <c r="T90" i="1"/>
  <c r="AN90" i="1"/>
  <c r="AP90" i="1" s="1"/>
  <c r="AR90" i="1" s="1"/>
  <c r="T42" i="1"/>
  <c r="AN42" i="1"/>
  <c r="AP42" i="1" s="1"/>
  <c r="AR42" i="1" s="1"/>
  <c r="T71" i="1"/>
  <c r="AN71" i="1"/>
  <c r="AP71" i="1" s="1"/>
  <c r="AR71" i="1" s="1"/>
  <c r="T63" i="1"/>
  <c r="AN63" i="1"/>
  <c r="AP63" i="1" s="1"/>
  <c r="AR63" i="1" s="1"/>
  <c r="T89" i="1"/>
  <c r="AN89" i="1"/>
  <c r="AP89" i="1" s="1"/>
  <c r="AR89" i="1" s="1"/>
  <c r="T75" i="1"/>
  <c r="AN75" i="1"/>
  <c r="AP75" i="1" s="1"/>
  <c r="AR75" i="1" s="1"/>
  <c r="T69" i="1"/>
  <c r="AN69" i="1"/>
  <c r="AP69" i="1" s="1"/>
  <c r="AR69" i="1" s="1"/>
  <c r="T5" i="1"/>
  <c r="AN5" i="1"/>
  <c r="AP5" i="1" s="1"/>
  <c r="AR5" i="1" s="1"/>
  <c r="T93" i="1"/>
  <c r="AN93" i="1"/>
  <c r="AP93" i="1" s="1"/>
  <c r="AR93" i="1" s="1"/>
  <c r="T13" i="1"/>
  <c r="AN13" i="1"/>
  <c r="AP13" i="1" s="1"/>
  <c r="AR13" i="1" s="1"/>
  <c r="T94" i="1"/>
  <c r="AN94" i="1"/>
  <c r="AP94" i="1" s="1"/>
  <c r="AR94" i="1" s="1"/>
  <c r="T113" i="1"/>
  <c r="AN113" i="1"/>
  <c r="AP113" i="1" s="1"/>
  <c r="AR113" i="1" s="1"/>
  <c r="T11" i="1"/>
  <c r="AN11" i="1"/>
  <c r="AP11" i="1" s="1"/>
  <c r="AR11" i="1" s="1"/>
  <c r="T19" i="1"/>
  <c r="AN19" i="1"/>
  <c r="AP19" i="1" s="1"/>
  <c r="AR19" i="1" s="1"/>
  <c r="T96" i="1"/>
  <c r="AN96" i="1"/>
  <c r="AP96" i="1" s="1"/>
  <c r="AR96" i="1" s="1"/>
  <c r="T135" i="1"/>
  <c r="AN135" i="1"/>
  <c r="AP135" i="1" s="1"/>
  <c r="AR135" i="1" s="1"/>
  <c r="T24" i="1"/>
  <c r="AN24" i="1"/>
  <c r="AP24" i="1" s="1"/>
  <c r="AR24" i="1" s="1"/>
  <c r="T87" i="1"/>
  <c r="AN87" i="1"/>
  <c r="AP87" i="1" s="1"/>
  <c r="AR87" i="1" s="1"/>
  <c r="T57" i="1"/>
  <c r="AN57" i="1"/>
  <c r="AP57" i="1" s="1"/>
  <c r="AR57" i="1" s="1"/>
  <c r="T29" i="1"/>
  <c r="AN29" i="1"/>
  <c r="AP29" i="1" s="1"/>
  <c r="AR29" i="1" s="1"/>
  <c r="T4" i="1"/>
  <c r="AN4" i="1"/>
  <c r="AP4" i="1" s="1"/>
  <c r="AR4" i="1" s="1"/>
  <c r="T101" i="1"/>
  <c r="AN101" i="1"/>
  <c r="AP101" i="1" s="1"/>
  <c r="AR101" i="1" s="1"/>
  <c r="T21" i="1"/>
  <c r="AN21" i="1"/>
  <c r="AP21" i="1" s="1"/>
  <c r="AR21" i="1" s="1"/>
  <c r="T38" i="1"/>
  <c r="AN38" i="1"/>
  <c r="AP38" i="1" s="1"/>
  <c r="AR38" i="1" s="1"/>
  <c r="T41" i="1"/>
  <c r="AN41" i="1"/>
  <c r="AP41" i="1" s="1"/>
  <c r="AR41" i="1" s="1"/>
  <c r="T122" i="1"/>
  <c r="AN122" i="1"/>
  <c r="AP122" i="1" s="1"/>
  <c r="AR122" i="1" s="1"/>
  <c r="T132" i="1"/>
  <c r="AN132" i="1"/>
  <c r="AP132" i="1" s="1"/>
  <c r="AR132" i="1" s="1"/>
  <c r="T76" i="1"/>
  <c r="AN76" i="1"/>
  <c r="AP76" i="1" s="1"/>
  <c r="AR76" i="1" s="1"/>
  <c r="T134" i="1"/>
  <c r="AN134" i="1"/>
  <c r="AP134" i="1" s="1"/>
  <c r="AR134" i="1" s="1"/>
  <c r="T83" i="1"/>
  <c r="AN83" i="1"/>
  <c r="AP83" i="1" s="1"/>
  <c r="AR83" i="1" s="1"/>
  <c r="T37" i="1"/>
  <c r="AN37" i="1"/>
  <c r="AP37" i="1" s="1"/>
  <c r="AR37" i="1" s="1"/>
  <c r="T14" i="1"/>
  <c r="AN14" i="1"/>
  <c r="AP14" i="1" s="1"/>
  <c r="AR14" i="1" s="1"/>
  <c r="T130" i="1"/>
  <c r="AN130" i="1"/>
  <c r="AP130" i="1" s="1"/>
  <c r="AR130" i="1" s="1"/>
  <c r="T152" i="1"/>
  <c r="AN152" i="1"/>
  <c r="AP152" i="1" s="1"/>
  <c r="AR152" i="1" s="1"/>
  <c r="T108" i="1"/>
  <c r="AN108" i="1"/>
  <c r="AP108" i="1" s="1"/>
  <c r="AR108" i="1" s="1"/>
  <c r="T153" i="1"/>
  <c r="AN153" i="1"/>
  <c r="AP153" i="1" s="1"/>
  <c r="AR153" i="1" s="1"/>
  <c r="T32" i="1"/>
  <c r="AN32" i="1"/>
  <c r="AP32" i="1" s="1"/>
  <c r="AR32" i="1" s="1"/>
  <c r="T88" i="1"/>
  <c r="AN88" i="1"/>
  <c r="AP88" i="1" s="1"/>
  <c r="AR88" i="1" s="1"/>
  <c r="T30" i="1"/>
  <c r="AN30" i="1"/>
  <c r="AP30" i="1" s="1"/>
  <c r="AR30" i="1" s="1"/>
  <c r="T121" i="1"/>
  <c r="AN121" i="1"/>
  <c r="AP121" i="1" s="1"/>
  <c r="AR121" i="1" s="1"/>
  <c r="T61" i="1"/>
  <c r="AN61" i="1"/>
  <c r="AP61" i="1" s="1"/>
  <c r="AR61" i="1" s="1"/>
  <c r="T125" i="1"/>
  <c r="AN125" i="1"/>
  <c r="AP125" i="1" s="1"/>
  <c r="AR125" i="1" s="1"/>
  <c r="T127" i="1"/>
  <c r="AN127" i="1"/>
  <c r="AP127" i="1" s="1"/>
  <c r="AR127" i="1" s="1"/>
  <c r="T23" i="1"/>
  <c r="AN23" i="1"/>
  <c r="AP23" i="1" s="1"/>
  <c r="AR23" i="1" s="1"/>
  <c r="T44" i="1"/>
  <c r="AN44" i="1"/>
  <c r="AP44" i="1" s="1"/>
  <c r="AR44" i="1" s="1"/>
  <c r="T91" i="1"/>
  <c r="AN91" i="1"/>
  <c r="AP91" i="1" s="1"/>
  <c r="AR91" i="1" s="1"/>
  <c r="T154" i="1"/>
  <c r="AN154" i="1"/>
  <c r="AP154" i="1" s="1"/>
  <c r="AR154" i="1" s="1"/>
  <c r="T161" i="1"/>
  <c r="AN161" i="1"/>
  <c r="AP161" i="1" s="1"/>
  <c r="AR161" i="1" s="1"/>
</calcChain>
</file>

<file path=xl/sharedStrings.xml><?xml version="1.0" encoding="utf-8"?>
<sst xmlns="http://schemas.openxmlformats.org/spreadsheetml/2006/main" count="2175" uniqueCount="378">
  <si>
    <t>序号</t>
  </si>
  <si>
    <t>学号</t>
  </si>
  <si>
    <t>姓名</t>
  </si>
  <si>
    <t>高等数学Ⅰ(一)/必修课/4.5</t>
  </si>
  <si>
    <t>管理学/必修课/2.5</t>
  </si>
  <si>
    <t>大学英语视听说(三)/必修课/2</t>
  </si>
  <si>
    <t>西方经济学/必修课/2</t>
  </si>
  <si>
    <t>土木工程与工程造价概论/必修课/1.5</t>
  </si>
  <si>
    <t>大学英语读写译(三)/必修课/3</t>
  </si>
  <si>
    <t>工程制图Ⅰ/必修课/3</t>
  </si>
  <si>
    <t>航空概论/拓展选修课/1.5</t>
  </si>
  <si>
    <t>马克思主义基本原理概论/必修课/3</t>
  </si>
  <si>
    <t>音乐鉴赏/拓展选修课/2</t>
  </si>
  <si>
    <t>美术欣赏/拓展选修课/2</t>
  </si>
  <si>
    <t>Visual Basic程序设计/必修课/4</t>
  </si>
  <si>
    <t>基础会计学/必修课/3</t>
  </si>
  <si>
    <t>线性代数/必修课/2.5</t>
  </si>
  <si>
    <t>130406136</t>
  </si>
  <si>
    <t>张梅杰</t>
  </si>
  <si>
    <t/>
  </si>
  <si>
    <t>130406223</t>
  </si>
  <si>
    <t>彭寒莉</t>
  </si>
  <si>
    <t>130407216</t>
  </si>
  <si>
    <t>刘萌萌</t>
  </si>
  <si>
    <t>130502336</t>
  </si>
  <si>
    <t>赵赏玥</t>
  </si>
  <si>
    <t>130609315</t>
  </si>
  <si>
    <t>梁尧</t>
  </si>
  <si>
    <t>130808129</t>
  </si>
  <si>
    <t>王婷</t>
  </si>
  <si>
    <t>130904101</t>
  </si>
  <si>
    <t>白灿科</t>
  </si>
  <si>
    <t>130904102</t>
  </si>
  <si>
    <t>曹美欣</t>
  </si>
  <si>
    <t>130904103</t>
  </si>
  <si>
    <t>陈鹤丹</t>
  </si>
  <si>
    <t>130904104</t>
  </si>
  <si>
    <t>陈淑</t>
  </si>
  <si>
    <t>130904105</t>
  </si>
  <si>
    <t>崔晓林</t>
  </si>
  <si>
    <t>130904106</t>
  </si>
  <si>
    <t>杜彩霞</t>
  </si>
  <si>
    <t>130904107</t>
  </si>
  <si>
    <t>郭芳芳</t>
  </si>
  <si>
    <t>130904108</t>
  </si>
  <si>
    <t>郝玉洁</t>
  </si>
  <si>
    <t>130904109</t>
  </si>
  <si>
    <t>候闯</t>
  </si>
  <si>
    <t>130904110</t>
  </si>
  <si>
    <t>黄锐</t>
  </si>
  <si>
    <t>130904111</t>
  </si>
  <si>
    <t>姬军辉</t>
  </si>
  <si>
    <t>130904112</t>
  </si>
  <si>
    <t>江令瑞</t>
  </si>
  <si>
    <t>130904113</t>
  </si>
  <si>
    <t>蒋小虎</t>
  </si>
  <si>
    <t>130904114</t>
  </si>
  <si>
    <t>李晨曦</t>
  </si>
  <si>
    <t>130904115</t>
  </si>
  <si>
    <t>李晴</t>
  </si>
  <si>
    <t>130904116</t>
  </si>
  <si>
    <t>李亚楠</t>
  </si>
  <si>
    <t>130904117</t>
  </si>
  <si>
    <t>李倩</t>
  </si>
  <si>
    <t>130904118</t>
  </si>
  <si>
    <t>梁莹莹</t>
  </si>
  <si>
    <t>130904119</t>
  </si>
  <si>
    <t>刘嘉圣</t>
  </si>
  <si>
    <t>130904120</t>
  </si>
  <si>
    <t>刘俊伟</t>
  </si>
  <si>
    <t>130904121</t>
  </si>
  <si>
    <t>刘文全</t>
  </si>
  <si>
    <t>130904122</t>
  </si>
  <si>
    <t>刘洋</t>
  </si>
  <si>
    <t>130904123</t>
  </si>
  <si>
    <t>卢先旭</t>
  </si>
  <si>
    <t>130904124</t>
  </si>
  <si>
    <t>马云鹏</t>
  </si>
  <si>
    <t>130904125</t>
  </si>
  <si>
    <t>孟元</t>
  </si>
  <si>
    <t>130904126</t>
  </si>
  <si>
    <t>齐慧敏</t>
  </si>
  <si>
    <t>130904127</t>
  </si>
  <si>
    <t>曲扬</t>
  </si>
  <si>
    <t>130904128</t>
  </si>
  <si>
    <t>申紫薇</t>
  </si>
  <si>
    <t>130904129</t>
  </si>
  <si>
    <t>苏思圻</t>
  </si>
  <si>
    <t>130904130</t>
  </si>
  <si>
    <t>唐焱</t>
  </si>
  <si>
    <t>130904131</t>
  </si>
  <si>
    <t>王彩芳</t>
  </si>
  <si>
    <t>130904132</t>
  </si>
  <si>
    <t>王晶晶</t>
  </si>
  <si>
    <t>130904133</t>
  </si>
  <si>
    <t>王宁</t>
  </si>
  <si>
    <t>130904134</t>
  </si>
  <si>
    <t>王姝雅</t>
  </si>
  <si>
    <t>130904135</t>
  </si>
  <si>
    <t>魏瑶</t>
  </si>
  <si>
    <t>130904136</t>
  </si>
  <si>
    <t>吴蕊</t>
  </si>
  <si>
    <t>130904137</t>
  </si>
  <si>
    <t>武晓雷</t>
  </si>
  <si>
    <t>130904138</t>
  </si>
  <si>
    <t>邢素惠</t>
  </si>
  <si>
    <t>130904139</t>
  </si>
  <si>
    <t>轩杨杨</t>
  </si>
  <si>
    <t>130904140</t>
  </si>
  <si>
    <t>杨玉亮</t>
  </si>
  <si>
    <t>130904141</t>
  </si>
  <si>
    <t>游艺</t>
  </si>
  <si>
    <t>130904142</t>
  </si>
  <si>
    <t>张晨阳</t>
  </si>
  <si>
    <t>130904143</t>
  </si>
  <si>
    <t>张蕾</t>
  </si>
  <si>
    <t>130904144</t>
  </si>
  <si>
    <t>张瑞</t>
  </si>
  <si>
    <t>130904145</t>
  </si>
  <si>
    <t>张晗</t>
  </si>
  <si>
    <t>130904146</t>
  </si>
  <si>
    <t>赵路</t>
  </si>
  <si>
    <t>130904147</t>
  </si>
  <si>
    <t>钟磊</t>
  </si>
  <si>
    <t>130904148</t>
  </si>
  <si>
    <t>亓晶晶</t>
  </si>
  <si>
    <t>130904149</t>
  </si>
  <si>
    <t>杜文振</t>
  </si>
  <si>
    <t>130904201</t>
  </si>
  <si>
    <t>鲍爽</t>
  </si>
  <si>
    <t>130904202</t>
  </si>
  <si>
    <t>曹松杰</t>
  </si>
  <si>
    <t>130904203</t>
  </si>
  <si>
    <t>陈慧芳</t>
  </si>
  <si>
    <t>130904204</t>
  </si>
  <si>
    <t>楚思楠</t>
  </si>
  <si>
    <t>130904205</t>
  </si>
  <si>
    <t>邓鹏</t>
  </si>
  <si>
    <t>130904206</t>
  </si>
  <si>
    <t>高文鹏</t>
  </si>
  <si>
    <t>130904207</t>
  </si>
  <si>
    <t>郭晓佳</t>
  </si>
  <si>
    <t>130904208</t>
  </si>
  <si>
    <t>洪恺敏</t>
  </si>
  <si>
    <t>130904209</t>
  </si>
  <si>
    <t>胡秀清</t>
  </si>
  <si>
    <t>130904210</t>
  </si>
  <si>
    <t>黄文婷</t>
  </si>
  <si>
    <t>130904211</t>
  </si>
  <si>
    <t>贾非</t>
  </si>
  <si>
    <t>130904212</t>
  </si>
  <si>
    <t>蒋兵</t>
  </si>
  <si>
    <t>130904213</t>
  </si>
  <si>
    <t>理婧</t>
  </si>
  <si>
    <t>130904214</t>
  </si>
  <si>
    <t>李莉敏</t>
  </si>
  <si>
    <t>130904215</t>
  </si>
  <si>
    <t>李冉</t>
  </si>
  <si>
    <t>130904216</t>
  </si>
  <si>
    <t>李迎迎</t>
  </si>
  <si>
    <t>130904217</t>
  </si>
  <si>
    <t>李奕哲</t>
  </si>
  <si>
    <t>130904218</t>
  </si>
  <si>
    <t>廖潇源</t>
  </si>
  <si>
    <t>130904219</t>
  </si>
  <si>
    <t>刘佳鑫</t>
  </si>
  <si>
    <t>130904220</t>
  </si>
  <si>
    <t>刘钱源</t>
  </si>
  <si>
    <t>130904221</t>
  </si>
  <si>
    <t>刘小慧</t>
  </si>
  <si>
    <t>130904222</t>
  </si>
  <si>
    <t>刘中宇</t>
  </si>
  <si>
    <t>130904223</t>
  </si>
  <si>
    <t>鲁靖瑶</t>
  </si>
  <si>
    <t>130904225</t>
  </si>
  <si>
    <t>牛哲</t>
  </si>
  <si>
    <t>130904226</t>
  </si>
  <si>
    <t>齐天华</t>
  </si>
  <si>
    <t>130904227</t>
  </si>
  <si>
    <t>曲友涛</t>
  </si>
  <si>
    <t>130904228</t>
  </si>
  <si>
    <t>史佳伟</t>
  </si>
  <si>
    <t>130904229</t>
  </si>
  <si>
    <t>孙红丽</t>
  </si>
  <si>
    <t>130904230</t>
  </si>
  <si>
    <t>田思源</t>
  </si>
  <si>
    <t>130904231</t>
  </si>
  <si>
    <t>王丹丽</t>
  </si>
  <si>
    <t>130904232</t>
  </si>
  <si>
    <t>王霖</t>
  </si>
  <si>
    <t>130904233</t>
  </si>
  <si>
    <t>王宇飞</t>
  </si>
  <si>
    <t>130904234</t>
  </si>
  <si>
    <t>魏峰</t>
  </si>
  <si>
    <t>130904235</t>
  </si>
  <si>
    <t>魏榕榕</t>
  </si>
  <si>
    <t>130904236</t>
  </si>
  <si>
    <t>吴诗文</t>
  </si>
  <si>
    <t>130904237</t>
  </si>
  <si>
    <t>谢武</t>
  </si>
  <si>
    <t>130904238</t>
  </si>
  <si>
    <t>熊富宝</t>
  </si>
  <si>
    <t>130904239</t>
  </si>
  <si>
    <t>薛文会</t>
  </si>
  <si>
    <t>130904241</t>
  </si>
  <si>
    <t>俞慕席</t>
  </si>
  <si>
    <t>130904242</t>
  </si>
  <si>
    <t>张风帆</t>
  </si>
  <si>
    <t>130904243</t>
  </si>
  <si>
    <t>张莉</t>
  </si>
  <si>
    <t>130904244</t>
  </si>
  <si>
    <t>张瑞瑞</t>
  </si>
  <si>
    <t>130904245</t>
  </si>
  <si>
    <t>张雯</t>
  </si>
  <si>
    <t>130904246</t>
  </si>
  <si>
    <t>赵品</t>
  </si>
  <si>
    <t>130904247</t>
  </si>
  <si>
    <t>周蓉</t>
  </si>
  <si>
    <t>130904248</t>
  </si>
  <si>
    <t>闫倩倩</t>
  </si>
  <si>
    <t>130904249</t>
  </si>
  <si>
    <t>刘钊源</t>
  </si>
  <si>
    <t>130904302</t>
  </si>
  <si>
    <t>蔡文娟</t>
  </si>
  <si>
    <t>130904303</t>
  </si>
  <si>
    <t>曹曦丹</t>
  </si>
  <si>
    <t>130904304</t>
  </si>
  <si>
    <t>陈进进</t>
  </si>
  <si>
    <t>130904305</t>
  </si>
  <si>
    <t>崔伟伟</t>
  </si>
  <si>
    <t>130904306</t>
  </si>
  <si>
    <t>董妍馨</t>
  </si>
  <si>
    <t>130904307</t>
  </si>
  <si>
    <t>高晓利</t>
  </si>
  <si>
    <t>130904308</t>
  </si>
  <si>
    <t>韩阳</t>
  </si>
  <si>
    <t>130904309</t>
  </si>
  <si>
    <t>侯俊逸</t>
  </si>
  <si>
    <t>130904310</t>
  </si>
  <si>
    <t>黄启梁</t>
  </si>
  <si>
    <t>130904311</t>
  </si>
  <si>
    <t>黄睿</t>
  </si>
  <si>
    <t>130904312</t>
  </si>
  <si>
    <t>姜林杉</t>
  </si>
  <si>
    <t>130904313</t>
  </si>
  <si>
    <t>蒋青江</t>
  </si>
  <si>
    <t>130904314</t>
  </si>
  <si>
    <t>李博文</t>
  </si>
  <si>
    <t>130904315</t>
  </si>
  <si>
    <t>李灵珊</t>
  </si>
  <si>
    <t>130904316</t>
  </si>
  <si>
    <t>李铜斌</t>
  </si>
  <si>
    <t>130904317</t>
  </si>
  <si>
    <t>李真</t>
  </si>
  <si>
    <t>130904318</t>
  </si>
  <si>
    <t>梁华改</t>
  </si>
  <si>
    <t>130904319</t>
  </si>
  <si>
    <t>林悦</t>
  </si>
  <si>
    <t>130904320</t>
  </si>
  <si>
    <t>刘金昊</t>
  </si>
  <si>
    <t>130904321</t>
  </si>
  <si>
    <t>刘闪闪</t>
  </si>
  <si>
    <t>130904322</t>
  </si>
  <si>
    <t>刘雪静</t>
  </si>
  <si>
    <t>130904323</t>
  </si>
  <si>
    <t>卢俊</t>
  </si>
  <si>
    <t>130904324</t>
  </si>
  <si>
    <t>罗倩</t>
  </si>
  <si>
    <t>130904325</t>
  </si>
  <si>
    <t>马荟哲</t>
  </si>
  <si>
    <t>130904326</t>
  </si>
  <si>
    <t>彭静茹</t>
  </si>
  <si>
    <t>130904327</t>
  </si>
  <si>
    <t>祁若男</t>
  </si>
  <si>
    <t>130904328</t>
  </si>
  <si>
    <t>任红燕</t>
  </si>
  <si>
    <t>130904330</t>
  </si>
  <si>
    <t>孙宁华</t>
  </si>
  <si>
    <t>130904331</t>
  </si>
  <si>
    <t>万素丽</t>
  </si>
  <si>
    <t>130904332</t>
  </si>
  <si>
    <t>王鹤</t>
  </si>
  <si>
    <t>130904333</t>
  </si>
  <si>
    <t>王蒙遥</t>
  </si>
  <si>
    <t>130904334</t>
  </si>
  <si>
    <t>王真</t>
  </si>
  <si>
    <t>130904335</t>
  </si>
  <si>
    <t>魏松格</t>
  </si>
  <si>
    <t>130904336</t>
  </si>
  <si>
    <t>卫海东</t>
  </si>
  <si>
    <t>130904337</t>
  </si>
  <si>
    <t>吴晓杰</t>
  </si>
  <si>
    <t>130904338</t>
  </si>
  <si>
    <t>谢宇轩</t>
  </si>
  <si>
    <t>130904339</t>
  </si>
  <si>
    <t>徐萌</t>
  </si>
  <si>
    <t>130904340</t>
  </si>
  <si>
    <t>杨瑞佳</t>
  </si>
  <si>
    <t>130904341</t>
  </si>
  <si>
    <t>殷怡</t>
  </si>
  <si>
    <t>130904342</t>
  </si>
  <si>
    <t>袁春红</t>
  </si>
  <si>
    <t>130904343</t>
  </si>
  <si>
    <t>张景卫</t>
  </si>
  <si>
    <t>130904344</t>
  </si>
  <si>
    <t>张梦</t>
  </si>
  <si>
    <t>130904345</t>
  </si>
  <si>
    <t>张雪梦</t>
  </si>
  <si>
    <t>130904346</t>
  </si>
  <si>
    <t>赵九江</t>
  </si>
  <si>
    <t>130904347</t>
  </si>
  <si>
    <t>郑智堂</t>
  </si>
  <si>
    <t>130904348</t>
  </si>
  <si>
    <t>周文彦</t>
  </si>
  <si>
    <t>130904349</t>
  </si>
  <si>
    <t>滕威威</t>
  </si>
  <si>
    <t>130909136</t>
  </si>
  <si>
    <t>张明明</t>
  </si>
  <si>
    <t>131006411</t>
  </si>
  <si>
    <t>黄志刚</t>
  </si>
  <si>
    <t>加权成绩1</t>
    <phoneticPr fontId="1" type="noConversion"/>
  </si>
  <si>
    <t>学分1</t>
    <phoneticPr fontId="1" type="noConversion"/>
  </si>
  <si>
    <t>58</t>
    <phoneticPr fontId="1" type="noConversion"/>
  </si>
  <si>
    <t>43</t>
    <phoneticPr fontId="1" type="noConversion"/>
  </si>
  <si>
    <t>56</t>
    <phoneticPr fontId="1" type="noConversion"/>
  </si>
  <si>
    <t>55</t>
    <phoneticPr fontId="1" type="noConversion"/>
  </si>
  <si>
    <t>53</t>
    <phoneticPr fontId="1" type="noConversion"/>
  </si>
  <si>
    <t>52</t>
    <phoneticPr fontId="1" type="noConversion"/>
  </si>
  <si>
    <t>53</t>
    <phoneticPr fontId="1" type="noConversion"/>
  </si>
  <si>
    <t>46</t>
    <phoneticPr fontId="1" type="noConversion"/>
  </si>
  <si>
    <t>42</t>
    <phoneticPr fontId="1" type="noConversion"/>
  </si>
  <si>
    <t>52</t>
    <phoneticPr fontId="1" type="noConversion"/>
  </si>
  <si>
    <t>54</t>
    <phoneticPr fontId="1" type="noConversion"/>
  </si>
  <si>
    <t>52</t>
    <phoneticPr fontId="1" type="noConversion"/>
  </si>
  <si>
    <t>50</t>
    <phoneticPr fontId="1" type="noConversion"/>
  </si>
  <si>
    <t>36</t>
    <phoneticPr fontId="1" type="noConversion"/>
  </si>
  <si>
    <t>22</t>
    <phoneticPr fontId="1" type="noConversion"/>
  </si>
  <si>
    <t>51</t>
    <phoneticPr fontId="1" type="noConversion"/>
  </si>
  <si>
    <t>55</t>
    <phoneticPr fontId="1" type="noConversion"/>
  </si>
  <si>
    <t>41</t>
    <phoneticPr fontId="1" type="noConversion"/>
  </si>
  <si>
    <t>综合成绩1</t>
    <phoneticPr fontId="1" type="noConversion"/>
  </si>
  <si>
    <t>大学英语视听说(四)/必修课/1.5</t>
  </si>
  <si>
    <t>房屋建筑学/选修课/3</t>
  </si>
  <si>
    <t>工程力学/必修课/4.5</t>
  </si>
  <si>
    <t>建筑材料/必修课/2</t>
  </si>
  <si>
    <t>建筑设备工程/必修课/3</t>
  </si>
  <si>
    <t>工程测量/选修课/2</t>
  </si>
  <si>
    <t>高等数学Ⅰ(二)/必修课/6</t>
  </si>
  <si>
    <t>概率论与数理统计/必修课/3.5</t>
  </si>
  <si>
    <t>毛泽东思想和中国特色社会主义理论体系概论/必修课/6</t>
  </si>
  <si>
    <t>工程结构/必修课/3.5</t>
  </si>
  <si>
    <t>大学英语读写译(四)/必修课/2</t>
  </si>
  <si>
    <t>131007109</t>
  </si>
  <si>
    <t>李俊辉</t>
  </si>
  <si>
    <t>131106123</t>
  </si>
  <si>
    <t>孙明月</t>
  </si>
  <si>
    <t>131106217</t>
  </si>
  <si>
    <t>131107146</t>
  </si>
  <si>
    <t>杨世琦</t>
  </si>
  <si>
    <t>131308115</t>
  </si>
  <si>
    <t>李晓婷</t>
  </si>
  <si>
    <t>131308130</t>
  </si>
  <si>
    <t>王梦琰</t>
  </si>
  <si>
    <t>J130904360</t>
  </si>
  <si>
    <t>谭坦</t>
  </si>
  <si>
    <t>加权成绩2</t>
    <phoneticPr fontId="1" type="noConversion"/>
  </si>
  <si>
    <t>学分2</t>
    <phoneticPr fontId="1" type="noConversion"/>
  </si>
  <si>
    <t>综合成绩2</t>
    <phoneticPr fontId="1" type="noConversion"/>
  </si>
  <si>
    <t>刘莹</t>
    <phoneticPr fontId="1" type="noConversion"/>
  </si>
  <si>
    <t>李俊辉</t>
    <phoneticPr fontId="1" type="noConversion"/>
  </si>
  <si>
    <t>2014-2015学年第1学期班级成绩汇总表</t>
    <phoneticPr fontId="1" type="noConversion"/>
  </si>
  <si>
    <t>2014-2015学年第2学期班级成绩汇总表</t>
    <phoneticPr fontId="1" type="noConversion"/>
  </si>
  <si>
    <t>总加权成绩</t>
    <phoneticPr fontId="1" type="noConversion"/>
  </si>
  <si>
    <t>总学分</t>
    <phoneticPr fontId="1" type="noConversion"/>
  </si>
  <si>
    <t>总综合成绩</t>
    <phoneticPr fontId="1" type="noConversion"/>
  </si>
  <si>
    <t>六级加分</t>
    <phoneticPr fontId="1" type="noConversion"/>
  </si>
  <si>
    <t>最终成绩</t>
    <phoneticPr fontId="1" type="noConversion"/>
  </si>
  <si>
    <t>备注：标红的为有科目不及格的，序号标红的为一学年中有挂科情况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</si>
</sst>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仿宋"/>
      <family val="3"/>
      <charset val="134"/>
    </font>
    <font>
      <sz val="14"/>
      <color indexed="8"/>
      <name val="仿宋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quotePrefix="1" applyBorder="1">
      <alignment vertical="center"/>
    </xf>
    <xf numFmtId="0" fontId="0" fillId="0" borderId="1" xfId="0" applyBorder="1">
      <alignment vertical="center"/>
    </xf>
    <xf numFmtId="0" fontId="0" fillId="0" borderId="1" xfId="0" quotePrefix="1" applyBorder="1" applyAlignment="1">
      <alignment horizontal="right" vertical="center"/>
    </xf>
    <xf numFmtId="0" fontId="0" fillId="2" borderId="1" xfId="0" quotePrefix="1" applyFont="1" applyFill="1" applyBorder="1">
      <alignment vertical="center"/>
    </xf>
    <xf numFmtId="0" fontId="3" fillId="2" borderId="1" xfId="0" quotePrefix="1" applyFont="1" applyFill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>
      <alignment vertical="center"/>
    </xf>
    <xf numFmtId="0" fontId="5" fillId="0" borderId="1" xfId="0" quotePrefix="1" applyFont="1" applyBorder="1" applyAlignment="1">
      <alignment horizontal="left" vertical="center"/>
    </xf>
    <xf numFmtId="0" fontId="0" fillId="0" borderId="1" xfId="0" quotePrefix="1" applyBorder="1" applyAlignment="1">
      <alignment horizontal="left" vertical="center"/>
    </xf>
    <xf numFmtId="0" fontId="5" fillId="0" borderId="1" xfId="0" quotePrefix="1" applyFont="1" applyBorder="1" applyAlignment="1">
      <alignment horizontal="right" vertical="center"/>
    </xf>
    <xf numFmtId="0" fontId="0" fillId="2" borderId="1" xfId="0" quotePrefix="1" applyFill="1" applyBorder="1" applyAlignment="1">
      <alignment horizontal="left" vertical="center"/>
    </xf>
    <xf numFmtId="0" fontId="0" fillId="2" borderId="1" xfId="0" quotePrefix="1" applyFill="1" applyBorder="1">
      <alignment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quotePrefix="1" applyFont="1" applyBorder="1">
      <alignment vertical="center"/>
    </xf>
    <xf numFmtId="0" fontId="3" fillId="2" borderId="1" xfId="0" quotePrefix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0" fillId="2" borderId="1" xfId="0" applyFill="1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1"/>
  <sheetViews>
    <sheetView tabSelected="1" topLeftCell="A49" zoomScaleNormal="100" workbookViewId="0">
      <selection activeCell="E5" sqref="E5"/>
    </sheetView>
  </sheetViews>
  <sheetFormatPr defaultColWidth="6.625" defaultRowHeight="13.5" x14ac:dyDescent="0.15"/>
  <cols>
    <col min="2" max="2" width="10.5" customWidth="1"/>
    <col min="18" max="18" width="10.375" customWidth="1"/>
    <col min="20" max="20" width="13.625" customWidth="1"/>
    <col min="22" max="22" width="12.25" customWidth="1"/>
    <col min="34" max="34" width="8.25" customWidth="1"/>
    <col min="37" max="37" width="11.625" customWidth="1"/>
    <col min="39" max="39" width="13.375" customWidth="1"/>
    <col min="40" max="40" width="11" customWidth="1"/>
    <col min="41" max="41" width="8.75" customWidth="1"/>
    <col min="42" max="42" width="13.625" customWidth="1"/>
    <col min="43" max="43" width="11.375" customWidth="1"/>
    <col min="44" max="44" width="16.375" customWidth="1"/>
  </cols>
  <sheetData>
    <row r="1" spans="1:44" x14ac:dyDescent="0.15">
      <c r="D1" s="27" t="s">
        <v>370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W1" s="27" t="s">
        <v>371</v>
      </c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44" x14ac:dyDescent="0.15"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</row>
    <row r="3" spans="1:44" s="2" customFormat="1" ht="93" customHeight="1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23" t="s">
        <v>320</v>
      </c>
      <c r="S3" s="23" t="s">
        <v>321</v>
      </c>
      <c r="T3" s="23" t="s">
        <v>340</v>
      </c>
      <c r="V3" s="8" t="s">
        <v>1</v>
      </c>
      <c r="W3" s="1" t="s">
        <v>2</v>
      </c>
      <c r="X3" s="1" t="s">
        <v>341</v>
      </c>
      <c r="Y3" s="1" t="s">
        <v>342</v>
      </c>
      <c r="Z3" s="1" t="s">
        <v>343</v>
      </c>
      <c r="AA3" s="1" t="s">
        <v>344</v>
      </c>
      <c r="AB3" s="1" t="s">
        <v>345</v>
      </c>
      <c r="AC3" s="1" t="s">
        <v>346</v>
      </c>
      <c r="AD3" s="1" t="s">
        <v>12</v>
      </c>
      <c r="AE3" s="1" t="s">
        <v>347</v>
      </c>
      <c r="AF3" s="1" t="s">
        <v>348</v>
      </c>
      <c r="AG3" s="1" t="s">
        <v>13</v>
      </c>
      <c r="AH3" s="1" t="s">
        <v>349</v>
      </c>
      <c r="AI3" s="1" t="s">
        <v>350</v>
      </c>
      <c r="AJ3" s="1" t="s">
        <v>351</v>
      </c>
      <c r="AK3" s="23" t="s">
        <v>365</v>
      </c>
      <c r="AL3" s="23" t="s">
        <v>366</v>
      </c>
      <c r="AM3" s="23" t="s">
        <v>367</v>
      </c>
      <c r="AN3" s="23" t="s">
        <v>372</v>
      </c>
      <c r="AO3" s="23" t="s">
        <v>373</v>
      </c>
      <c r="AP3" s="23" t="s">
        <v>374</v>
      </c>
      <c r="AQ3" s="23" t="s">
        <v>375</v>
      </c>
      <c r="AR3" s="23" t="s">
        <v>376</v>
      </c>
    </row>
    <row r="4" spans="1:44" x14ac:dyDescent="0.15">
      <c r="A4" s="4">
        <v>1</v>
      </c>
      <c r="B4" s="3" t="s">
        <v>100</v>
      </c>
      <c r="C4" s="3" t="s">
        <v>101</v>
      </c>
      <c r="D4" s="3" t="s">
        <v>19</v>
      </c>
      <c r="E4" s="4">
        <v>92</v>
      </c>
      <c r="F4" s="4">
        <v>92</v>
      </c>
      <c r="G4" s="4">
        <v>92</v>
      </c>
      <c r="H4" s="3" t="s">
        <v>19</v>
      </c>
      <c r="I4" s="4">
        <v>92</v>
      </c>
      <c r="J4" s="3" t="s">
        <v>19</v>
      </c>
      <c r="K4" s="3" t="s">
        <v>19</v>
      </c>
      <c r="L4" s="4">
        <v>85</v>
      </c>
      <c r="M4" s="4">
        <v>87</v>
      </c>
      <c r="N4" s="4">
        <v>88</v>
      </c>
      <c r="O4" s="4">
        <v>92</v>
      </c>
      <c r="P4" s="4">
        <v>98</v>
      </c>
      <c r="Q4" s="4">
        <v>98</v>
      </c>
      <c r="R4" s="24">
        <f>E4*2.5+F4*2+G4*2+I4*3+L4*3+M4*2+N4*2+O4*4+P4*3+Q4*2.5</f>
        <v>2386</v>
      </c>
      <c r="S4" s="24">
        <v>26</v>
      </c>
      <c r="T4" s="24">
        <f t="shared" ref="T4:T35" si="0">R4/S4</f>
        <v>91.769230769230774</v>
      </c>
      <c r="V4" s="16" t="s">
        <v>100</v>
      </c>
      <c r="W4" s="16" t="s">
        <v>101</v>
      </c>
      <c r="X4" s="17">
        <v>91</v>
      </c>
      <c r="Y4" s="18" t="s">
        <v>19</v>
      </c>
      <c r="Z4" s="18" t="s">
        <v>19</v>
      </c>
      <c r="AA4" s="18" t="s">
        <v>19</v>
      </c>
      <c r="AB4" s="17">
        <v>90</v>
      </c>
      <c r="AC4" s="17">
        <v>92</v>
      </c>
      <c r="AD4" s="18" t="s">
        <v>19</v>
      </c>
      <c r="AE4" s="18" t="s">
        <v>19</v>
      </c>
      <c r="AF4" s="17">
        <v>93</v>
      </c>
      <c r="AG4" s="18" t="s">
        <v>19</v>
      </c>
      <c r="AH4" s="17">
        <v>78</v>
      </c>
      <c r="AI4" s="17">
        <v>88</v>
      </c>
      <c r="AJ4" s="17">
        <v>90</v>
      </c>
      <c r="AK4" s="24">
        <f>X4*1.5+AB4*3+AC4*2+AF4*3.5+AH4*6+AI4*3.5+AJ4*2</f>
        <v>1872</v>
      </c>
      <c r="AL4" s="24">
        <v>21.5</v>
      </c>
      <c r="AM4" s="24">
        <f t="shared" ref="AM4:AM35" si="1">AK4/AL4</f>
        <v>87.069767441860463</v>
      </c>
      <c r="AN4" s="24">
        <f t="shared" ref="AN4:AN35" si="2">R4+AK4</f>
        <v>4258</v>
      </c>
      <c r="AO4" s="24">
        <f t="shared" ref="AO4:AO35" si="3">AL4+S4</f>
        <v>47.5</v>
      </c>
      <c r="AP4" s="24">
        <f t="shared" ref="AP4:AP35" si="4">AN4/AO4</f>
        <v>89.642105263157902</v>
      </c>
      <c r="AQ4" s="24">
        <v>1</v>
      </c>
      <c r="AR4" s="24">
        <f t="shared" ref="AR4:AR35" si="5">AP4+AQ4</f>
        <v>90.642105263157902</v>
      </c>
    </row>
    <row r="5" spans="1:44" x14ac:dyDescent="0.15">
      <c r="A5" s="4">
        <v>2</v>
      </c>
      <c r="B5" s="3" t="s">
        <v>254</v>
      </c>
      <c r="C5" s="3" t="s">
        <v>255</v>
      </c>
      <c r="D5" s="3" t="s">
        <v>19</v>
      </c>
      <c r="E5" s="4">
        <v>91</v>
      </c>
      <c r="F5" s="4">
        <v>85</v>
      </c>
      <c r="G5" s="4">
        <v>87</v>
      </c>
      <c r="H5" s="3" t="s">
        <v>19</v>
      </c>
      <c r="I5" s="4">
        <v>87</v>
      </c>
      <c r="J5" s="3" t="s">
        <v>19</v>
      </c>
      <c r="K5" s="3" t="s">
        <v>19</v>
      </c>
      <c r="L5" s="4">
        <v>83</v>
      </c>
      <c r="M5" s="3" t="s">
        <v>19</v>
      </c>
      <c r="N5" s="3" t="s">
        <v>19</v>
      </c>
      <c r="O5" s="4">
        <v>93</v>
      </c>
      <c r="P5" s="4">
        <v>96</v>
      </c>
      <c r="Q5" s="4">
        <v>99</v>
      </c>
      <c r="R5" s="24">
        <f>E5*2.5+F5*2+G5*2+I5*3+L5*3+O5*4+P5*3+Q5*2.5</f>
        <v>1989</v>
      </c>
      <c r="S5" s="24">
        <v>22</v>
      </c>
      <c r="T5" s="24">
        <f t="shared" si="0"/>
        <v>90.409090909090907</v>
      </c>
      <c r="V5" s="16" t="s">
        <v>254</v>
      </c>
      <c r="W5" s="16" t="s">
        <v>255</v>
      </c>
      <c r="X5" s="17">
        <v>81</v>
      </c>
      <c r="Y5" s="18" t="s">
        <v>19</v>
      </c>
      <c r="Z5" s="18" t="s">
        <v>19</v>
      </c>
      <c r="AA5" s="18" t="s">
        <v>19</v>
      </c>
      <c r="AB5" s="17">
        <v>87</v>
      </c>
      <c r="AC5" s="17">
        <v>92</v>
      </c>
      <c r="AD5" s="18" t="s">
        <v>19</v>
      </c>
      <c r="AE5" s="18" t="s">
        <v>19</v>
      </c>
      <c r="AF5" s="17">
        <v>97</v>
      </c>
      <c r="AG5" s="17">
        <v>86</v>
      </c>
      <c r="AH5" s="17">
        <v>94</v>
      </c>
      <c r="AI5" s="17">
        <v>84</v>
      </c>
      <c r="AJ5" s="17">
        <v>88</v>
      </c>
      <c r="AK5" s="24">
        <f>X5*1.5+AB5*3+AC5*2+AF5*3.5+AG5*2+AH5*6+AI5*3.5+AJ5*2</f>
        <v>2112</v>
      </c>
      <c r="AL5" s="24">
        <v>23.5</v>
      </c>
      <c r="AM5" s="24">
        <f t="shared" si="1"/>
        <v>89.872340425531917</v>
      </c>
      <c r="AN5" s="24">
        <f t="shared" si="2"/>
        <v>4101</v>
      </c>
      <c r="AO5" s="24">
        <f t="shared" si="3"/>
        <v>45.5</v>
      </c>
      <c r="AP5" s="24">
        <f t="shared" si="4"/>
        <v>90.131868131868131</v>
      </c>
      <c r="AQ5" s="24">
        <v>0</v>
      </c>
      <c r="AR5" s="24">
        <f t="shared" si="5"/>
        <v>90.131868131868131</v>
      </c>
    </row>
    <row r="6" spans="1:44" x14ac:dyDescent="0.15">
      <c r="A6" s="4">
        <v>3</v>
      </c>
      <c r="B6" s="3" t="s">
        <v>222</v>
      </c>
      <c r="C6" s="3" t="s">
        <v>223</v>
      </c>
      <c r="D6" s="3" t="s">
        <v>19</v>
      </c>
      <c r="E6" s="4">
        <v>91</v>
      </c>
      <c r="F6" s="4">
        <v>87</v>
      </c>
      <c r="G6" s="4">
        <v>85</v>
      </c>
      <c r="H6" s="3" t="s">
        <v>19</v>
      </c>
      <c r="I6" s="4">
        <v>94</v>
      </c>
      <c r="J6" s="3" t="s">
        <v>19</v>
      </c>
      <c r="K6" s="3" t="s">
        <v>19</v>
      </c>
      <c r="L6" s="4">
        <v>74</v>
      </c>
      <c r="M6" s="3" t="s">
        <v>19</v>
      </c>
      <c r="N6" s="4">
        <v>86</v>
      </c>
      <c r="O6" s="4">
        <v>97</v>
      </c>
      <c r="P6" s="4">
        <v>83</v>
      </c>
      <c r="Q6" s="4">
        <v>88</v>
      </c>
      <c r="R6" s="24">
        <f>E6*2.5+F6*2+G6*2+I6*3+L6*3+N6*2+O6*4+P6*3+Q6*2.5</f>
        <v>2104.5</v>
      </c>
      <c r="S6" s="24">
        <v>24</v>
      </c>
      <c r="T6" s="24">
        <f t="shared" si="0"/>
        <v>87.6875</v>
      </c>
      <c r="V6" s="16" t="s">
        <v>222</v>
      </c>
      <c r="W6" s="16" t="s">
        <v>223</v>
      </c>
      <c r="X6" s="17">
        <v>93</v>
      </c>
      <c r="Y6" s="18" t="s">
        <v>19</v>
      </c>
      <c r="Z6" s="18" t="s">
        <v>19</v>
      </c>
      <c r="AA6" s="18" t="s">
        <v>19</v>
      </c>
      <c r="AB6" s="17">
        <v>85</v>
      </c>
      <c r="AC6" s="17">
        <v>92</v>
      </c>
      <c r="AD6" s="17">
        <v>90</v>
      </c>
      <c r="AE6" s="18" t="s">
        <v>19</v>
      </c>
      <c r="AF6" s="17">
        <v>96</v>
      </c>
      <c r="AG6" s="18" t="s">
        <v>19</v>
      </c>
      <c r="AH6" s="17">
        <v>90</v>
      </c>
      <c r="AI6" s="17">
        <v>91</v>
      </c>
      <c r="AJ6" s="17">
        <v>90</v>
      </c>
      <c r="AK6" s="24">
        <f>X6*1.5+AB6*3+AC6*2+AD6*2+AF6*3.5+AH6*6+AI6*3.5+AJ6*2</f>
        <v>2133</v>
      </c>
      <c r="AL6" s="24">
        <v>23.5</v>
      </c>
      <c r="AM6" s="24">
        <f t="shared" si="1"/>
        <v>90.765957446808514</v>
      </c>
      <c r="AN6" s="24">
        <f t="shared" si="2"/>
        <v>4237.5</v>
      </c>
      <c r="AO6" s="24">
        <f t="shared" si="3"/>
        <v>47.5</v>
      </c>
      <c r="AP6" s="24">
        <f t="shared" si="4"/>
        <v>89.21052631578948</v>
      </c>
      <c r="AQ6" s="24">
        <v>0</v>
      </c>
      <c r="AR6" s="24">
        <f t="shared" si="5"/>
        <v>89.21052631578948</v>
      </c>
    </row>
    <row r="7" spans="1:44" x14ac:dyDescent="0.15">
      <c r="A7" s="4">
        <v>4</v>
      </c>
      <c r="B7" s="3" t="s">
        <v>88</v>
      </c>
      <c r="C7" s="3" t="s">
        <v>89</v>
      </c>
      <c r="D7" s="3" t="s">
        <v>19</v>
      </c>
      <c r="E7" s="4">
        <v>84</v>
      </c>
      <c r="F7" s="4">
        <v>93</v>
      </c>
      <c r="G7" s="4">
        <v>91</v>
      </c>
      <c r="H7" s="3" t="s">
        <v>19</v>
      </c>
      <c r="I7" s="4">
        <v>90</v>
      </c>
      <c r="J7" s="3" t="s">
        <v>19</v>
      </c>
      <c r="K7" s="3" t="s">
        <v>19</v>
      </c>
      <c r="L7" s="4">
        <v>90</v>
      </c>
      <c r="M7" s="4">
        <v>86</v>
      </c>
      <c r="N7" s="4">
        <v>84</v>
      </c>
      <c r="O7" s="4">
        <v>92</v>
      </c>
      <c r="P7" s="4">
        <v>86</v>
      </c>
      <c r="Q7" s="4">
        <v>91</v>
      </c>
      <c r="R7" s="24">
        <f>E7*2.5+F7*2+G7*2+I7*3+L7*3+M7*2+N7*2+O7*4+P7*3+Q7*2.5</f>
        <v>2311.5</v>
      </c>
      <c r="S7" s="24">
        <v>26</v>
      </c>
      <c r="T7" s="24">
        <f t="shared" si="0"/>
        <v>88.90384615384616</v>
      </c>
      <c r="V7" s="16" t="s">
        <v>88</v>
      </c>
      <c r="W7" s="16" t="s">
        <v>89</v>
      </c>
      <c r="X7" s="17">
        <v>91</v>
      </c>
      <c r="Y7" s="18" t="s">
        <v>19</v>
      </c>
      <c r="Z7" s="18" t="s">
        <v>19</v>
      </c>
      <c r="AA7" s="18" t="s">
        <v>19</v>
      </c>
      <c r="AB7" s="17">
        <v>86</v>
      </c>
      <c r="AC7" s="17">
        <v>89</v>
      </c>
      <c r="AD7" s="18" t="s">
        <v>19</v>
      </c>
      <c r="AE7" s="18" t="s">
        <v>19</v>
      </c>
      <c r="AF7" s="17">
        <v>88</v>
      </c>
      <c r="AG7" s="18" t="s">
        <v>19</v>
      </c>
      <c r="AH7" s="17">
        <v>87</v>
      </c>
      <c r="AI7" s="17">
        <v>83</v>
      </c>
      <c r="AJ7" s="17">
        <v>83</v>
      </c>
      <c r="AK7" s="24">
        <f>X7*1.5+AB7*3+AC7*2+AF7*3.5+AH7*6+AI7*3.5+AJ7*2</f>
        <v>1859</v>
      </c>
      <c r="AL7" s="24">
        <v>21.5</v>
      </c>
      <c r="AM7" s="24">
        <f t="shared" si="1"/>
        <v>86.465116279069761</v>
      </c>
      <c r="AN7" s="24">
        <f t="shared" si="2"/>
        <v>4170.5</v>
      </c>
      <c r="AO7" s="24">
        <f t="shared" si="3"/>
        <v>47.5</v>
      </c>
      <c r="AP7" s="24">
        <f t="shared" si="4"/>
        <v>87.8</v>
      </c>
      <c r="AQ7" s="24">
        <v>1</v>
      </c>
      <c r="AR7" s="24">
        <f t="shared" si="5"/>
        <v>88.8</v>
      </c>
    </row>
    <row r="8" spans="1:44" x14ac:dyDescent="0.15">
      <c r="A8" s="4">
        <v>5</v>
      </c>
      <c r="B8" s="3" t="s">
        <v>224</v>
      </c>
      <c r="C8" s="3" t="s">
        <v>225</v>
      </c>
      <c r="D8" s="3" t="s">
        <v>19</v>
      </c>
      <c r="E8" s="4">
        <v>88</v>
      </c>
      <c r="F8" s="4">
        <v>82</v>
      </c>
      <c r="G8" s="4">
        <v>86</v>
      </c>
      <c r="H8" s="3" t="s">
        <v>19</v>
      </c>
      <c r="I8" s="4">
        <v>94</v>
      </c>
      <c r="J8" s="3" t="s">
        <v>19</v>
      </c>
      <c r="K8" s="3" t="s">
        <v>19</v>
      </c>
      <c r="L8" s="4">
        <v>75</v>
      </c>
      <c r="M8" s="3" t="s">
        <v>19</v>
      </c>
      <c r="N8" s="3" t="s">
        <v>19</v>
      </c>
      <c r="O8" s="4">
        <v>95</v>
      </c>
      <c r="P8" s="4">
        <v>96</v>
      </c>
      <c r="Q8" s="4">
        <v>81</v>
      </c>
      <c r="R8" s="24">
        <f>E8*2.5+F8*2+G8*2+I8*3+L8*3+O8*4+P8*3+Q8*2.5</f>
        <v>1933.5</v>
      </c>
      <c r="S8" s="24">
        <v>22</v>
      </c>
      <c r="T8" s="24">
        <f t="shared" si="0"/>
        <v>87.88636363636364</v>
      </c>
      <c r="V8" s="16" t="s">
        <v>224</v>
      </c>
      <c r="W8" s="16" t="s">
        <v>225</v>
      </c>
      <c r="X8" s="17">
        <v>89</v>
      </c>
      <c r="Y8" s="18" t="s">
        <v>19</v>
      </c>
      <c r="Z8" s="18" t="s">
        <v>19</v>
      </c>
      <c r="AA8" s="18" t="s">
        <v>19</v>
      </c>
      <c r="AB8" s="17">
        <v>96</v>
      </c>
      <c r="AC8" s="17">
        <v>83</v>
      </c>
      <c r="AD8" s="18" t="s">
        <v>19</v>
      </c>
      <c r="AE8" s="18" t="s">
        <v>19</v>
      </c>
      <c r="AF8" s="17">
        <v>97</v>
      </c>
      <c r="AG8" s="17">
        <v>89</v>
      </c>
      <c r="AH8" s="17">
        <v>88</v>
      </c>
      <c r="AI8" s="17">
        <v>81</v>
      </c>
      <c r="AJ8" s="17">
        <v>89</v>
      </c>
      <c r="AK8" s="24">
        <f>X8*1.5+AB8*3+AC8*2+AF8*3.5+AG8*2+AH8*6+AI8*3.5+AJ8*2</f>
        <v>2094.5</v>
      </c>
      <c r="AL8" s="24">
        <v>23.5</v>
      </c>
      <c r="AM8" s="24">
        <f t="shared" si="1"/>
        <v>89.127659574468083</v>
      </c>
      <c r="AN8" s="24">
        <f t="shared" si="2"/>
        <v>4028</v>
      </c>
      <c r="AO8" s="24">
        <f t="shared" si="3"/>
        <v>45.5</v>
      </c>
      <c r="AP8" s="24">
        <f t="shared" si="4"/>
        <v>88.527472527472526</v>
      </c>
      <c r="AQ8" s="24">
        <v>0</v>
      </c>
      <c r="AR8" s="24">
        <f t="shared" si="5"/>
        <v>88.527472527472526</v>
      </c>
    </row>
    <row r="9" spans="1:44" x14ac:dyDescent="0.15">
      <c r="A9" s="4">
        <v>6</v>
      </c>
      <c r="B9" s="3" t="s">
        <v>144</v>
      </c>
      <c r="C9" s="3" t="s">
        <v>145</v>
      </c>
      <c r="D9" s="3" t="s">
        <v>19</v>
      </c>
      <c r="E9" s="4">
        <v>96</v>
      </c>
      <c r="F9" s="4">
        <v>86</v>
      </c>
      <c r="G9" s="4">
        <v>90</v>
      </c>
      <c r="H9" s="3" t="s">
        <v>19</v>
      </c>
      <c r="I9" s="4">
        <v>86</v>
      </c>
      <c r="J9" s="3" t="s">
        <v>19</v>
      </c>
      <c r="K9" s="3" t="s">
        <v>19</v>
      </c>
      <c r="L9" s="4">
        <v>83</v>
      </c>
      <c r="M9" s="3" t="s">
        <v>19</v>
      </c>
      <c r="N9" s="3" t="s">
        <v>19</v>
      </c>
      <c r="O9" s="4">
        <v>93</v>
      </c>
      <c r="P9" s="4">
        <v>100</v>
      </c>
      <c r="Q9" s="4">
        <v>99</v>
      </c>
      <c r="R9" s="24">
        <f>E9*2.5+F9*2+G9*2+I9*3+L9*3+O9*4+P9*3+Q9*2.5</f>
        <v>2018.5</v>
      </c>
      <c r="S9" s="24">
        <v>22</v>
      </c>
      <c r="T9" s="24">
        <f t="shared" si="0"/>
        <v>91.75</v>
      </c>
      <c r="V9" s="16" t="s">
        <v>144</v>
      </c>
      <c r="W9" s="16" t="s">
        <v>145</v>
      </c>
      <c r="X9" s="17">
        <v>85</v>
      </c>
      <c r="Y9" s="18" t="s">
        <v>19</v>
      </c>
      <c r="Z9" s="18" t="s">
        <v>19</v>
      </c>
      <c r="AA9" s="18" t="s">
        <v>19</v>
      </c>
      <c r="AB9" s="17">
        <v>81</v>
      </c>
      <c r="AC9" s="17">
        <v>88</v>
      </c>
      <c r="AD9" s="17">
        <v>90</v>
      </c>
      <c r="AE9" s="18" t="s">
        <v>19</v>
      </c>
      <c r="AF9" s="17">
        <v>97</v>
      </c>
      <c r="AG9" s="17">
        <v>84</v>
      </c>
      <c r="AH9" s="17">
        <v>87</v>
      </c>
      <c r="AI9" s="17">
        <v>75</v>
      </c>
      <c r="AJ9" s="17">
        <v>84</v>
      </c>
      <c r="AK9" s="24">
        <f>X9*1.5+AB9*3+AC9*2+AD9*2+AF9*3.5+AG9*2+AH9*6+AI9*3.5+AJ9*2</f>
        <v>2186.5</v>
      </c>
      <c r="AL9" s="24">
        <v>25.5</v>
      </c>
      <c r="AM9" s="24">
        <f t="shared" si="1"/>
        <v>85.745098039215691</v>
      </c>
      <c r="AN9" s="24">
        <f t="shared" si="2"/>
        <v>4205</v>
      </c>
      <c r="AO9" s="24">
        <f t="shared" si="3"/>
        <v>47.5</v>
      </c>
      <c r="AP9" s="24">
        <f t="shared" si="4"/>
        <v>88.526315789473685</v>
      </c>
      <c r="AQ9" s="24">
        <v>0</v>
      </c>
      <c r="AR9" s="24">
        <f t="shared" si="5"/>
        <v>88.526315789473685</v>
      </c>
    </row>
    <row r="10" spans="1:44" x14ac:dyDescent="0.15">
      <c r="A10" s="4">
        <v>7</v>
      </c>
      <c r="B10" s="3" t="s">
        <v>252</v>
      </c>
      <c r="C10" s="3" t="s">
        <v>253</v>
      </c>
      <c r="D10" s="3" t="s">
        <v>19</v>
      </c>
      <c r="E10" s="4">
        <v>95</v>
      </c>
      <c r="F10" s="4">
        <v>82</v>
      </c>
      <c r="G10" s="4">
        <v>90</v>
      </c>
      <c r="H10" s="3" t="s">
        <v>19</v>
      </c>
      <c r="I10" s="4">
        <v>91</v>
      </c>
      <c r="J10" s="3" t="s">
        <v>19</v>
      </c>
      <c r="K10" s="3" t="s">
        <v>19</v>
      </c>
      <c r="L10" s="4">
        <v>83</v>
      </c>
      <c r="M10" s="3" t="s">
        <v>19</v>
      </c>
      <c r="N10" s="3" t="s">
        <v>19</v>
      </c>
      <c r="O10" s="4">
        <v>87</v>
      </c>
      <c r="P10" s="4">
        <v>91</v>
      </c>
      <c r="Q10" s="4">
        <v>97</v>
      </c>
      <c r="R10" s="24">
        <f>E10*2.5+F10*2+G10*2+I10*3+L10*3+O10*4+P10*3+Q10*2.5</f>
        <v>1967</v>
      </c>
      <c r="S10" s="24">
        <v>22</v>
      </c>
      <c r="T10" s="24">
        <f t="shared" si="0"/>
        <v>89.409090909090907</v>
      </c>
      <c r="V10" s="16" t="s">
        <v>252</v>
      </c>
      <c r="W10" s="16" t="s">
        <v>253</v>
      </c>
      <c r="X10" s="17">
        <v>76</v>
      </c>
      <c r="Y10" s="18" t="s">
        <v>19</v>
      </c>
      <c r="Z10" s="18" t="s">
        <v>19</v>
      </c>
      <c r="AA10" s="18" t="s">
        <v>19</v>
      </c>
      <c r="AB10" s="17">
        <v>82</v>
      </c>
      <c r="AC10" s="17">
        <v>88</v>
      </c>
      <c r="AD10" s="17">
        <v>88</v>
      </c>
      <c r="AE10" s="18" t="s">
        <v>19</v>
      </c>
      <c r="AF10" s="17">
        <v>97</v>
      </c>
      <c r="AG10" s="17">
        <v>81</v>
      </c>
      <c r="AH10" s="17">
        <v>88</v>
      </c>
      <c r="AI10" s="17">
        <v>89</v>
      </c>
      <c r="AJ10" s="17">
        <v>89</v>
      </c>
      <c r="AK10" s="24">
        <f>X10*1.5+AB10*3+AC10*2+AD10*2+AF10*3.5+AG10*2+AH10*6+AI10*3.5+AJ10*2</f>
        <v>2231</v>
      </c>
      <c r="AL10" s="24">
        <v>25.5</v>
      </c>
      <c r="AM10" s="24">
        <f t="shared" si="1"/>
        <v>87.490196078431367</v>
      </c>
      <c r="AN10" s="24">
        <f t="shared" si="2"/>
        <v>4198</v>
      </c>
      <c r="AO10" s="24">
        <f t="shared" si="3"/>
        <v>47.5</v>
      </c>
      <c r="AP10" s="24">
        <f t="shared" si="4"/>
        <v>88.378947368421052</v>
      </c>
      <c r="AQ10" s="24">
        <v>0</v>
      </c>
      <c r="AR10" s="24">
        <f t="shared" si="5"/>
        <v>88.378947368421052</v>
      </c>
    </row>
    <row r="11" spans="1:44" x14ac:dyDescent="0.15">
      <c r="A11" s="4">
        <v>8</v>
      </c>
      <c r="B11" s="3" t="s">
        <v>282</v>
      </c>
      <c r="C11" s="3" t="s">
        <v>283</v>
      </c>
      <c r="D11" s="3" t="s">
        <v>19</v>
      </c>
      <c r="E11" s="4">
        <v>83</v>
      </c>
      <c r="F11" s="4">
        <v>77</v>
      </c>
      <c r="G11" s="4">
        <v>92</v>
      </c>
      <c r="H11" s="3" t="s">
        <v>19</v>
      </c>
      <c r="I11" s="4">
        <v>88</v>
      </c>
      <c r="J11" s="3" t="s">
        <v>19</v>
      </c>
      <c r="K11" s="3" t="s">
        <v>19</v>
      </c>
      <c r="L11" s="4">
        <v>86</v>
      </c>
      <c r="M11" s="3" t="s">
        <v>19</v>
      </c>
      <c r="N11" s="4">
        <v>83</v>
      </c>
      <c r="O11" s="4">
        <v>97</v>
      </c>
      <c r="P11" s="4">
        <v>89</v>
      </c>
      <c r="Q11" s="4">
        <v>96</v>
      </c>
      <c r="R11" s="24">
        <f>E11*2.5+F11*2+G11*2+I11*3+L11*3+N11*2+O11*4+P11*3+Q11*2.5</f>
        <v>2128.5</v>
      </c>
      <c r="S11" s="24">
        <v>24</v>
      </c>
      <c r="T11" s="24">
        <f t="shared" si="0"/>
        <v>88.6875</v>
      </c>
      <c r="V11" s="16" t="s">
        <v>282</v>
      </c>
      <c r="W11" s="16" t="s">
        <v>283</v>
      </c>
      <c r="X11" s="17">
        <v>80</v>
      </c>
      <c r="Y11" s="18" t="s">
        <v>19</v>
      </c>
      <c r="Z11" s="18" t="s">
        <v>19</v>
      </c>
      <c r="AA11" s="18" t="s">
        <v>19</v>
      </c>
      <c r="AB11" s="17">
        <v>86</v>
      </c>
      <c r="AC11" s="17">
        <v>92</v>
      </c>
      <c r="AD11" s="17">
        <v>90</v>
      </c>
      <c r="AE11" s="18" t="s">
        <v>19</v>
      </c>
      <c r="AF11" s="17">
        <v>92</v>
      </c>
      <c r="AG11" s="18" t="s">
        <v>19</v>
      </c>
      <c r="AH11" s="17">
        <v>89</v>
      </c>
      <c r="AI11" s="17">
        <v>88</v>
      </c>
      <c r="AJ11" s="17">
        <v>80</v>
      </c>
      <c r="AK11" s="24">
        <f>X11*1.5+AB11*3+AC11*2+AD11*2+AF11*3.5+AH11*6+AI11*3.5+AJ11*2</f>
        <v>2066</v>
      </c>
      <c r="AL11" s="24">
        <v>23.5</v>
      </c>
      <c r="AM11" s="24">
        <f t="shared" si="1"/>
        <v>87.914893617021278</v>
      </c>
      <c r="AN11" s="24">
        <f t="shared" si="2"/>
        <v>4194.5</v>
      </c>
      <c r="AO11" s="24">
        <f t="shared" si="3"/>
        <v>47.5</v>
      </c>
      <c r="AP11" s="24">
        <f t="shared" si="4"/>
        <v>88.305263157894743</v>
      </c>
      <c r="AQ11" s="24">
        <v>0</v>
      </c>
      <c r="AR11" s="24">
        <f t="shared" si="5"/>
        <v>88.305263157894743</v>
      </c>
    </row>
    <row r="12" spans="1:44" x14ac:dyDescent="0.15">
      <c r="A12" s="4">
        <v>9</v>
      </c>
      <c r="B12" s="3" t="s">
        <v>48</v>
      </c>
      <c r="C12" s="3" t="s">
        <v>49</v>
      </c>
      <c r="D12" s="3" t="s">
        <v>19</v>
      </c>
      <c r="E12" s="4">
        <v>94</v>
      </c>
      <c r="F12" s="4">
        <v>83</v>
      </c>
      <c r="G12" s="4">
        <v>84</v>
      </c>
      <c r="H12" s="3" t="s">
        <v>19</v>
      </c>
      <c r="I12" s="4">
        <v>87</v>
      </c>
      <c r="J12" s="3" t="s">
        <v>19</v>
      </c>
      <c r="K12" s="3" t="s">
        <v>19</v>
      </c>
      <c r="L12" s="4">
        <v>80</v>
      </c>
      <c r="M12" s="3" t="s">
        <v>19</v>
      </c>
      <c r="N12" s="4">
        <v>85</v>
      </c>
      <c r="O12" s="4">
        <v>94</v>
      </c>
      <c r="P12" s="4">
        <v>89</v>
      </c>
      <c r="Q12" s="4">
        <v>89</v>
      </c>
      <c r="R12" s="24">
        <f>E12*2.5+F12*2+G12*2+I12*3+L12*3+N12*2+O12*4+P12*3+Q12*2.5</f>
        <v>2105.5</v>
      </c>
      <c r="S12" s="24">
        <v>24</v>
      </c>
      <c r="T12" s="24">
        <f t="shared" si="0"/>
        <v>87.729166666666671</v>
      </c>
      <c r="V12" s="16" t="s">
        <v>48</v>
      </c>
      <c r="W12" s="16" t="s">
        <v>49</v>
      </c>
      <c r="X12" s="17">
        <v>84</v>
      </c>
      <c r="Y12" s="18" t="s">
        <v>19</v>
      </c>
      <c r="Z12" s="18" t="s">
        <v>19</v>
      </c>
      <c r="AA12" s="18" t="s">
        <v>19</v>
      </c>
      <c r="AB12" s="17">
        <v>88</v>
      </c>
      <c r="AC12" s="17">
        <v>93</v>
      </c>
      <c r="AD12" s="17">
        <v>90</v>
      </c>
      <c r="AE12" s="18" t="s">
        <v>19</v>
      </c>
      <c r="AF12" s="17">
        <v>96</v>
      </c>
      <c r="AG12" s="18" t="s">
        <v>19</v>
      </c>
      <c r="AH12" s="17">
        <v>81</v>
      </c>
      <c r="AI12" s="17">
        <v>90</v>
      </c>
      <c r="AJ12" s="17">
        <v>92</v>
      </c>
      <c r="AK12" s="24">
        <f>X12*1.5+AB12*3+AC12*2+AD12*2+AF12*3.5+AH12*6+AI12*3.5+AJ12*2</f>
        <v>2077</v>
      </c>
      <c r="AL12" s="24">
        <v>23.5</v>
      </c>
      <c r="AM12" s="24">
        <f t="shared" si="1"/>
        <v>88.38297872340425</v>
      </c>
      <c r="AN12" s="24">
        <f t="shared" si="2"/>
        <v>4182.5</v>
      </c>
      <c r="AO12" s="24">
        <f t="shared" si="3"/>
        <v>47.5</v>
      </c>
      <c r="AP12" s="24">
        <f t="shared" si="4"/>
        <v>88.05263157894737</v>
      </c>
      <c r="AQ12" s="24">
        <v>0</v>
      </c>
      <c r="AR12" s="24">
        <f t="shared" si="5"/>
        <v>88.05263157894737</v>
      </c>
    </row>
    <row r="13" spans="1:44" x14ac:dyDescent="0.15">
      <c r="A13" s="4">
        <v>10</v>
      </c>
      <c r="B13" s="3" t="s">
        <v>306</v>
      </c>
      <c r="C13" s="3" t="s">
        <v>307</v>
      </c>
      <c r="D13" s="3" t="s">
        <v>19</v>
      </c>
      <c r="E13" s="4">
        <v>91</v>
      </c>
      <c r="F13" s="4">
        <v>74</v>
      </c>
      <c r="G13" s="4">
        <v>88</v>
      </c>
      <c r="H13" s="3" t="s">
        <v>19</v>
      </c>
      <c r="I13" s="4">
        <v>80</v>
      </c>
      <c r="J13" s="3" t="s">
        <v>19</v>
      </c>
      <c r="K13" s="3" t="s">
        <v>19</v>
      </c>
      <c r="L13" s="4">
        <v>88</v>
      </c>
      <c r="M13" s="3" t="s">
        <v>19</v>
      </c>
      <c r="N13" s="4">
        <v>83</v>
      </c>
      <c r="O13" s="4">
        <v>93</v>
      </c>
      <c r="P13" s="4">
        <v>99</v>
      </c>
      <c r="Q13" s="4">
        <v>96</v>
      </c>
      <c r="R13" s="24">
        <f>E13*2.5+F13*2+G13*2+I13*3+L13*3+N13*2+O13*4+P13*3+Q13*2.5</f>
        <v>2130.5</v>
      </c>
      <c r="S13" s="24">
        <v>24</v>
      </c>
      <c r="T13" s="24">
        <f t="shared" si="0"/>
        <v>88.770833333333329</v>
      </c>
      <c r="V13" s="16" t="s">
        <v>306</v>
      </c>
      <c r="W13" s="16" t="s">
        <v>307</v>
      </c>
      <c r="X13" s="17">
        <v>71</v>
      </c>
      <c r="Y13" s="18" t="s">
        <v>19</v>
      </c>
      <c r="Z13" s="18" t="s">
        <v>19</v>
      </c>
      <c r="AA13" s="18" t="s">
        <v>19</v>
      </c>
      <c r="AB13" s="17">
        <v>85</v>
      </c>
      <c r="AC13" s="17">
        <v>92</v>
      </c>
      <c r="AD13" s="17">
        <v>85</v>
      </c>
      <c r="AE13" s="18" t="s">
        <v>19</v>
      </c>
      <c r="AF13" s="17">
        <v>100</v>
      </c>
      <c r="AG13" s="18" t="s">
        <v>19</v>
      </c>
      <c r="AH13" s="17">
        <v>86</v>
      </c>
      <c r="AI13" s="17">
        <v>88</v>
      </c>
      <c r="AJ13" s="17">
        <v>81</v>
      </c>
      <c r="AK13" s="24">
        <f>X13*1.5+AB13*3+AC13*2+AD13*2+AF13*3.5+AH13*6+AI13*3.5+AJ13*2</f>
        <v>2051.5</v>
      </c>
      <c r="AL13" s="24">
        <v>23.5</v>
      </c>
      <c r="AM13" s="24">
        <f t="shared" si="1"/>
        <v>87.297872340425528</v>
      </c>
      <c r="AN13" s="24">
        <f t="shared" si="2"/>
        <v>4182</v>
      </c>
      <c r="AO13" s="24">
        <f t="shared" si="3"/>
        <v>47.5</v>
      </c>
      <c r="AP13" s="24">
        <f t="shared" si="4"/>
        <v>88.042105263157893</v>
      </c>
      <c r="AQ13" s="24">
        <v>0</v>
      </c>
      <c r="AR13" s="24">
        <f t="shared" si="5"/>
        <v>88.042105263157893</v>
      </c>
    </row>
    <row r="14" spans="1:44" x14ac:dyDescent="0.15">
      <c r="A14" s="4">
        <v>11</v>
      </c>
      <c r="B14" s="3" t="s">
        <v>188</v>
      </c>
      <c r="C14" s="3" t="s">
        <v>189</v>
      </c>
      <c r="D14" s="3" t="s">
        <v>19</v>
      </c>
      <c r="E14" s="4">
        <v>91</v>
      </c>
      <c r="F14" s="4">
        <v>74</v>
      </c>
      <c r="G14" s="4">
        <v>93</v>
      </c>
      <c r="H14" s="3" t="s">
        <v>19</v>
      </c>
      <c r="I14" s="4">
        <v>86</v>
      </c>
      <c r="J14" s="3" t="s">
        <v>19</v>
      </c>
      <c r="K14" s="3" t="s">
        <v>19</v>
      </c>
      <c r="L14" s="4">
        <v>83</v>
      </c>
      <c r="M14" s="3" t="s">
        <v>19</v>
      </c>
      <c r="N14" s="3" t="s">
        <v>19</v>
      </c>
      <c r="O14" s="4">
        <v>88</v>
      </c>
      <c r="P14" s="4">
        <v>96</v>
      </c>
      <c r="Q14" s="4">
        <v>91</v>
      </c>
      <c r="R14" s="24">
        <f>E14*2.5+F14*2+G14*2+I14*3+L14*3+O14*4+P14*3+Q14*2.5</f>
        <v>1936</v>
      </c>
      <c r="S14" s="24">
        <v>22</v>
      </c>
      <c r="T14" s="24">
        <f t="shared" si="0"/>
        <v>88</v>
      </c>
      <c r="V14" s="16" t="s">
        <v>188</v>
      </c>
      <c r="W14" s="16" t="s">
        <v>189</v>
      </c>
      <c r="X14" s="17">
        <v>80</v>
      </c>
      <c r="Y14" s="18" t="s">
        <v>19</v>
      </c>
      <c r="Z14" s="18" t="s">
        <v>19</v>
      </c>
      <c r="AA14" s="18" t="s">
        <v>19</v>
      </c>
      <c r="AB14" s="17">
        <v>84</v>
      </c>
      <c r="AC14" s="17">
        <v>89</v>
      </c>
      <c r="AD14" s="17">
        <v>90</v>
      </c>
      <c r="AE14" s="18" t="s">
        <v>19</v>
      </c>
      <c r="AF14" s="17">
        <v>94</v>
      </c>
      <c r="AG14" s="17">
        <v>89</v>
      </c>
      <c r="AH14" s="17">
        <v>92</v>
      </c>
      <c r="AI14" s="17">
        <v>82</v>
      </c>
      <c r="AJ14" s="17">
        <v>81</v>
      </c>
      <c r="AK14" s="24">
        <f>X14*1.5+AB14*3+AC14*2+AD14*2+AF14*3.5+AG14*2+AH14*6+AI14*3.5+AJ14*2</f>
        <v>2238</v>
      </c>
      <c r="AL14" s="24">
        <v>25.5</v>
      </c>
      <c r="AM14" s="24">
        <f t="shared" si="1"/>
        <v>87.764705882352942</v>
      </c>
      <c r="AN14" s="24">
        <f t="shared" si="2"/>
        <v>4174</v>
      </c>
      <c r="AO14" s="24">
        <f t="shared" si="3"/>
        <v>47.5</v>
      </c>
      <c r="AP14" s="24">
        <f t="shared" si="4"/>
        <v>87.873684210526321</v>
      </c>
      <c r="AQ14" s="24">
        <v>0</v>
      </c>
      <c r="AR14" s="24">
        <f t="shared" si="5"/>
        <v>87.873684210526321</v>
      </c>
    </row>
    <row r="15" spans="1:44" x14ac:dyDescent="0.15">
      <c r="A15" s="4">
        <v>12</v>
      </c>
      <c r="B15" s="3" t="s">
        <v>42</v>
      </c>
      <c r="C15" s="3" t="s">
        <v>43</v>
      </c>
      <c r="D15" s="3" t="s">
        <v>19</v>
      </c>
      <c r="E15" s="4">
        <v>94</v>
      </c>
      <c r="F15" s="4">
        <v>82</v>
      </c>
      <c r="G15" s="4">
        <v>90</v>
      </c>
      <c r="H15" s="3" t="s">
        <v>19</v>
      </c>
      <c r="I15" s="4">
        <v>88</v>
      </c>
      <c r="J15" s="3" t="s">
        <v>19</v>
      </c>
      <c r="K15" s="3" t="s">
        <v>19</v>
      </c>
      <c r="L15" s="4">
        <v>81</v>
      </c>
      <c r="M15" s="3" t="s">
        <v>19</v>
      </c>
      <c r="N15" s="4">
        <v>86</v>
      </c>
      <c r="O15" s="4">
        <v>88</v>
      </c>
      <c r="P15" s="4">
        <v>90</v>
      </c>
      <c r="Q15" s="4">
        <v>83</v>
      </c>
      <c r="R15" s="24">
        <f>E15*2.5+F15*2+G15*2+I15*3+L15*3+N15*2+O15*4+P15*3+Q15*2.5</f>
        <v>2087.5</v>
      </c>
      <c r="S15" s="24">
        <v>24</v>
      </c>
      <c r="T15" s="24">
        <f t="shared" si="0"/>
        <v>86.979166666666671</v>
      </c>
      <c r="V15" s="16" t="s">
        <v>42</v>
      </c>
      <c r="W15" s="16" t="s">
        <v>43</v>
      </c>
      <c r="X15" s="17">
        <v>74</v>
      </c>
      <c r="Y15" s="18" t="s">
        <v>19</v>
      </c>
      <c r="Z15" s="18" t="s">
        <v>19</v>
      </c>
      <c r="AA15" s="18" t="s">
        <v>19</v>
      </c>
      <c r="AB15" s="17">
        <v>87</v>
      </c>
      <c r="AC15" s="17">
        <v>89</v>
      </c>
      <c r="AD15" s="17">
        <v>94</v>
      </c>
      <c r="AE15" s="18" t="s">
        <v>19</v>
      </c>
      <c r="AF15" s="17">
        <v>94</v>
      </c>
      <c r="AG15" s="18" t="s">
        <v>19</v>
      </c>
      <c r="AH15" s="17">
        <v>83</v>
      </c>
      <c r="AI15" s="17">
        <v>80</v>
      </c>
      <c r="AJ15" s="17">
        <v>92</v>
      </c>
      <c r="AK15" s="24">
        <f>X15*1.5+AB15*3+AC15*2+AD15*2+AF15*3.5+AH15*6+AI15*3.5+AJ15*2</f>
        <v>2029</v>
      </c>
      <c r="AL15" s="24">
        <v>23.5</v>
      </c>
      <c r="AM15" s="24">
        <f t="shared" si="1"/>
        <v>86.340425531914889</v>
      </c>
      <c r="AN15" s="24">
        <f t="shared" si="2"/>
        <v>4116.5</v>
      </c>
      <c r="AO15" s="24">
        <f t="shared" si="3"/>
        <v>47.5</v>
      </c>
      <c r="AP15" s="24">
        <f t="shared" si="4"/>
        <v>86.663157894736841</v>
      </c>
      <c r="AQ15" s="24">
        <v>1</v>
      </c>
      <c r="AR15" s="24">
        <f t="shared" si="5"/>
        <v>87.663157894736841</v>
      </c>
    </row>
    <row r="16" spans="1:44" x14ac:dyDescent="0.15">
      <c r="A16" s="4">
        <v>13</v>
      </c>
      <c r="B16" s="3" t="s">
        <v>96</v>
      </c>
      <c r="C16" s="3" t="s">
        <v>97</v>
      </c>
      <c r="D16" s="3" t="s">
        <v>19</v>
      </c>
      <c r="E16" s="4">
        <v>87</v>
      </c>
      <c r="F16" s="4">
        <v>84</v>
      </c>
      <c r="G16" s="4">
        <v>78</v>
      </c>
      <c r="H16" s="3" t="s">
        <v>19</v>
      </c>
      <c r="I16" s="4">
        <v>82</v>
      </c>
      <c r="J16" s="3" t="s">
        <v>19</v>
      </c>
      <c r="K16" s="3" t="s">
        <v>19</v>
      </c>
      <c r="L16" s="4">
        <v>90</v>
      </c>
      <c r="M16" s="3" t="s">
        <v>19</v>
      </c>
      <c r="N16" s="4">
        <v>88</v>
      </c>
      <c r="O16" s="4">
        <v>92</v>
      </c>
      <c r="P16" s="4">
        <v>96</v>
      </c>
      <c r="Q16" s="4">
        <v>99</v>
      </c>
      <c r="R16" s="24">
        <f>E16*2.5+F16*2+G16*2+I16*3+L16*3+N16*2+O16*4+P16*3+Q16*2.5</f>
        <v>2137</v>
      </c>
      <c r="S16" s="24">
        <v>24</v>
      </c>
      <c r="T16" s="24">
        <f t="shared" si="0"/>
        <v>89.041666666666671</v>
      </c>
      <c r="V16" s="16" t="s">
        <v>96</v>
      </c>
      <c r="W16" s="16" t="s">
        <v>97</v>
      </c>
      <c r="X16" s="17">
        <v>80</v>
      </c>
      <c r="Y16" s="18" t="s">
        <v>19</v>
      </c>
      <c r="Z16" s="18" t="s">
        <v>19</v>
      </c>
      <c r="AA16" s="18" t="s">
        <v>19</v>
      </c>
      <c r="AB16" s="17">
        <v>80</v>
      </c>
      <c r="AC16" s="17">
        <v>83</v>
      </c>
      <c r="AD16" s="17">
        <v>74</v>
      </c>
      <c r="AE16" s="18" t="s">
        <v>19</v>
      </c>
      <c r="AF16" s="17">
        <v>99</v>
      </c>
      <c r="AG16" s="18" t="s">
        <v>19</v>
      </c>
      <c r="AH16" s="17">
        <v>88</v>
      </c>
      <c r="AI16" s="17">
        <v>89</v>
      </c>
      <c r="AJ16" s="17">
        <v>83</v>
      </c>
      <c r="AK16" s="24">
        <f>X16*1.5+AB16*3+AC16*2+AD16*2+AF16*3.5+AH16*6+AI16*3.5+AJ16*2</f>
        <v>2026</v>
      </c>
      <c r="AL16" s="24">
        <v>23.5</v>
      </c>
      <c r="AM16" s="24">
        <f t="shared" si="1"/>
        <v>86.212765957446805</v>
      </c>
      <c r="AN16" s="24">
        <f t="shared" si="2"/>
        <v>4163</v>
      </c>
      <c r="AO16" s="24">
        <f t="shared" si="3"/>
        <v>47.5</v>
      </c>
      <c r="AP16" s="24">
        <f t="shared" si="4"/>
        <v>87.642105263157902</v>
      </c>
      <c r="AQ16" s="24">
        <v>0</v>
      </c>
      <c r="AR16" s="24">
        <f t="shared" si="5"/>
        <v>87.642105263157902</v>
      </c>
    </row>
    <row r="17" spans="1:44" x14ac:dyDescent="0.15">
      <c r="A17" s="4">
        <v>14</v>
      </c>
      <c r="B17" s="3" t="s">
        <v>182</v>
      </c>
      <c r="C17" s="3" t="s">
        <v>183</v>
      </c>
      <c r="D17" s="3" t="s">
        <v>19</v>
      </c>
      <c r="E17" s="4">
        <v>90</v>
      </c>
      <c r="F17" s="4">
        <v>79</v>
      </c>
      <c r="G17" s="4">
        <v>85</v>
      </c>
      <c r="H17" s="3" t="s">
        <v>19</v>
      </c>
      <c r="I17" s="4">
        <v>86</v>
      </c>
      <c r="J17" s="3" t="s">
        <v>19</v>
      </c>
      <c r="K17" s="3" t="s">
        <v>19</v>
      </c>
      <c r="L17" s="4">
        <v>69</v>
      </c>
      <c r="M17" s="3" t="s">
        <v>19</v>
      </c>
      <c r="N17" s="3" t="s">
        <v>19</v>
      </c>
      <c r="O17" s="4">
        <v>95</v>
      </c>
      <c r="P17" s="4">
        <v>100</v>
      </c>
      <c r="Q17" s="4">
        <v>99</v>
      </c>
      <c r="R17" s="24">
        <f>E17*2.5+F17*2+G17*2+I17*3+L17*3+O17*4+P17*3+Q17*2.5</f>
        <v>1945.5</v>
      </c>
      <c r="S17" s="24">
        <v>22</v>
      </c>
      <c r="T17" s="24">
        <f t="shared" si="0"/>
        <v>88.431818181818187</v>
      </c>
      <c r="V17" s="16" t="s">
        <v>182</v>
      </c>
      <c r="W17" s="16" t="s">
        <v>183</v>
      </c>
      <c r="X17" s="17">
        <v>75</v>
      </c>
      <c r="Y17" s="18" t="s">
        <v>19</v>
      </c>
      <c r="Z17" s="18" t="s">
        <v>19</v>
      </c>
      <c r="AA17" s="18" t="s">
        <v>19</v>
      </c>
      <c r="AB17" s="17">
        <v>81</v>
      </c>
      <c r="AC17" s="17">
        <v>93</v>
      </c>
      <c r="AD17" s="17">
        <v>81</v>
      </c>
      <c r="AE17" s="18" t="s">
        <v>19</v>
      </c>
      <c r="AF17" s="17">
        <v>96</v>
      </c>
      <c r="AG17" s="17">
        <v>86</v>
      </c>
      <c r="AH17" s="17">
        <v>88</v>
      </c>
      <c r="AI17" s="17">
        <v>84</v>
      </c>
      <c r="AJ17" s="17">
        <v>90</v>
      </c>
      <c r="AK17" s="24">
        <f>X17*1.5+AB17*3+AC17*2+AD17*2+AF17*3.5+AG17*2+AH17*6+AI17*3.5+AJ17*2</f>
        <v>2213.5</v>
      </c>
      <c r="AL17" s="24">
        <v>25.5</v>
      </c>
      <c r="AM17" s="24">
        <f t="shared" si="1"/>
        <v>86.803921568627445</v>
      </c>
      <c r="AN17" s="24">
        <f t="shared" si="2"/>
        <v>4159</v>
      </c>
      <c r="AO17" s="24">
        <f t="shared" si="3"/>
        <v>47.5</v>
      </c>
      <c r="AP17" s="24">
        <f t="shared" si="4"/>
        <v>87.557894736842101</v>
      </c>
      <c r="AQ17" s="24">
        <v>0</v>
      </c>
      <c r="AR17" s="24">
        <f t="shared" si="5"/>
        <v>87.557894736842101</v>
      </c>
    </row>
    <row r="18" spans="1:44" x14ac:dyDescent="0.15">
      <c r="A18" s="4">
        <v>15</v>
      </c>
      <c r="B18" s="3" t="s">
        <v>58</v>
      </c>
      <c r="C18" s="3" t="s">
        <v>59</v>
      </c>
      <c r="D18" s="3" t="s">
        <v>19</v>
      </c>
      <c r="E18" s="4">
        <v>93</v>
      </c>
      <c r="F18" s="4">
        <v>90</v>
      </c>
      <c r="G18" s="4">
        <v>94</v>
      </c>
      <c r="H18" s="3" t="s">
        <v>19</v>
      </c>
      <c r="I18" s="4">
        <v>93</v>
      </c>
      <c r="J18" s="3" t="s">
        <v>19</v>
      </c>
      <c r="K18" s="3" t="s">
        <v>19</v>
      </c>
      <c r="L18" s="4">
        <v>75</v>
      </c>
      <c r="M18" s="4">
        <v>90</v>
      </c>
      <c r="N18" s="4">
        <v>85</v>
      </c>
      <c r="O18" s="4">
        <v>95</v>
      </c>
      <c r="P18" s="4">
        <v>84</v>
      </c>
      <c r="Q18" s="4">
        <v>94</v>
      </c>
      <c r="R18" s="24">
        <f>E18*2.5+F18*2+G18*2+I18*3+L18*3+M18*2+N18*2+O18*4+P18*3+Q18*2.5</f>
        <v>2321.5</v>
      </c>
      <c r="S18" s="24">
        <v>26</v>
      </c>
      <c r="T18" s="24">
        <f t="shared" si="0"/>
        <v>89.288461538461533</v>
      </c>
      <c r="V18" s="16" t="s">
        <v>58</v>
      </c>
      <c r="W18" s="16" t="s">
        <v>59</v>
      </c>
      <c r="X18" s="17">
        <v>88</v>
      </c>
      <c r="Y18" s="18" t="s">
        <v>19</v>
      </c>
      <c r="Z18" s="18" t="s">
        <v>19</v>
      </c>
      <c r="AA18" s="18" t="s">
        <v>19</v>
      </c>
      <c r="AB18" s="17">
        <v>84</v>
      </c>
      <c r="AC18" s="17">
        <v>88</v>
      </c>
      <c r="AD18" s="18" t="s">
        <v>19</v>
      </c>
      <c r="AE18" s="18" t="s">
        <v>19</v>
      </c>
      <c r="AF18" s="17">
        <v>90</v>
      </c>
      <c r="AG18" s="18" t="s">
        <v>19</v>
      </c>
      <c r="AH18" s="17">
        <v>84</v>
      </c>
      <c r="AI18" s="17">
        <v>79</v>
      </c>
      <c r="AJ18" s="17">
        <v>90</v>
      </c>
      <c r="AK18" s="24">
        <f>X18*1.5+AB18*3+AC18*2+AF18*3.5+AH18*6+AI18*3.5+AJ18*2</f>
        <v>1835.5</v>
      </c>
      <c r="AL18" s="24">
        <v>21.5</v>
      </c>
      <c r="AM18" s="24">
        <f t="shared" si="1"/>
        <v>85.372093023255815</v>
      </c>
      <c r="AN18" s="24">
        <f t="shared" si="2"/>
        <v>4157</v>
      </c>
      <c r="AO18" s="24">
        <f t="shared" si="3"/>
        <v>47.5</v>
      </c>
      <c r="AP18" s="24">
        <f t="shared" si="4"/>
        <v>87.515789473684208</v>
      </c>
      <c r="AQ18" s="24">
        <v>0</v>
      </c>
      <c r="AR18" s="24">
        <f t="shared" si="5"/>
        <v>87.515789473684208</v>
      </c>
    </row>
    <row r="19" spans="1:44" x14ac:dyDescent="0.15">
      <c r="A19" s="4">
        <v>16</v>
      </c>
      <c r="B19" s="3" t="s">
        <v>272</v>
      </c>
      <c r="C19" s="3" t="s">
        <v>273</v>
      </c>
      <c r="D19" s="3" t="s">
        <v>19</v>
      </c>
      <c r="E19" s="4">
        <v>80</v>
      </c>
      <c r="F19" s="4">
        <v>82</v>
      </c>
      <c r="G19" s="4">
        <v>84</v>
      </c>
      <c r="H19" s="3" t="s">
        <v>19</v>
      </c>
      <c r="I19" s="4">
        <v>85</v>
      </c>
      <c r="J19" s="3" t="s">
        <v>19</v>
      </c>
      <c r="K19" s="4">
        <v>85</v>
      </c>
      <c r="L19" s="4">
        <v>81</v>
      </c>
      <c r="M19" s="3" t="s">
        <v>19</v>
      </c>
      <c r="N19" s="3" t="s">
        <v>19</v>
      </c>
      <c r="O19" s="4">
        <v>93</v>
      </c>
      <c r="P19" s="4">
        <v>90</v>
      </c>
      <c r="Q19" s="4">
        <v>89</v>
      </c>
      <c r="R19" s="24">
        <f>E19*2.5+F19*2+G19*2+I19*3+K19*1.5+L19*3+O19*4+P19*3+Q19*2.5</f>
        <v>2022</v>
      </c>
      <c r="S19" s="24">
        <v>23.5</v>
      </c>
      <c r="T19" s="24">
        <f t="shared" si="0"/>
        <v>86.042553191489361</v>
      </c>
      <c r="V19" s="16" t="s">
        <v>272</v>
      </c>
      <c r="W19" s="16" t="s">
        <v>273</v>
      </c>
      <c r="X19" s="17">
        <v>73</v>
      </c>
      <c r="Y19" s="18" t="s">
        <v>19</v>
      </c>
      <c r="Z19" s="18" t="s">
        <v>19</v>
      </c>
      <c r="AA19" s="18" t="s">
        <v>19</v>
      </c>
      <c r="AB19" s="17">
        <v>89</v>
      </c>
      <c r="AC19" s="17">
        <v>93</v>
      </c>
      <c r="AD19" s="17">
        <v>90</v>
      </c>
      <c r="AE19" s="18" t="s">
        <v>19</v>
      </c>
      <c r="AF19" s="17">
        <v>100</v>
      </c>
      <c r="AG19" s="17">
        <v>87</v>
      </c>
      <c r="AH19" s="17">
        <v>83</v>
      </c>
      <c r="AI19" s="17">
        <v>92</v>
      </c>
      <c r="AJ19" s="17">
        <v>89</v>
      </c>
      <c r="AK19" s="24">
        <f>X19*1.5+AB19*3+AC19*2+AD19*2+AF19*3.5+AG19*2+AH19*6+AI19*3.5+AJ19*2</f>
        <v>2264.5</v>
      </c>
      <c r="AL19" s="24">
        <v>25.5</v>
      </c>
      <c r="AM19" s="24">
        <f t="shared" si="1"/>
        <v>88.803921568627445</v>
      </c>
      <c r="AN19" s="24">
        <f t="shared" si="2"/>
        <v>4286.5</v>
      </c>
      <c r="AO19" s="24">
        <f t="shared" si="3"/>
        <v>49</v>
      </c>
      <c r="AP19" s="24">
        <f t="shared" si="4"/>
        <v>87.479591836734699</v>
      </c>
      <c r="AQ19" s="24">
        <v>0</v>
      </c>
      <c r="AR19" s="24">
        <f t="shared" si="5"/>
        <v>87.479591836734699</v>
      </c>
    </row>
    <row r="20" spans="1:44" x14ac:dyDescent="0.15">
      <c r="A20" s="4">
        <v>17</v>
      </c>
      <c r="B20" s="3" t="s">
        <v>176</v>
      </c>
      <c r="C20" s="3" t="s">
        <v>177</v>
      </c>
      <c r="D20" s="3" t="s">
        <v>19</v>
      </c>
      <c r="E20" s="4">
        <v>81</v>
      </c>
      <c r="F20" s="4">
        <v>82</v>
      </c>
      <c r="G20" s="4">
        <v>85</v>
      </c>
      <c r="H20" s="3" t="s">
        <v>19</v>
      </c>
      <c r="I20" s="4">
        <v>87</v>
      </c>
      <c r="J20" s="3" t="s">
        <v>19</v>
      </c>
      <c r="K20" s="3" t="s">
        <v>19</v>
      </c>
      <c r="L20" s="4">
        <v>82</v>
      </c>
      <c r="M20" s="3" t="s">
        <v>19</v>
      </c>
      <c r="N20" s="3" t="s">
        <v>19</v>
      </c>
      <c r="O20" s="4">
        <v>94</v>
      </c>
      <c r="P20" s="4">
        <v>95</v>
      </c>
      <c r="Q20" s="4">
        <v>96</v>
      </c>
      <c r="R20" s="24">
        <f>E20*2.5+F20*2+G20*2+I20*3+L20*3+O20*4+P20*3+Q20*2.5</f>
        <v>1944.5</v>
      </c>
      <c r="S20" s="24">
        <v>22</v>
      </c>
      <c r="T20" s="24">
        <f t="shared" si="0"/>
        <v>88.38636363636364</v>
      </c>
      <c r="V20" s="16" t="s">
        <v>176</v>
      </c>
      <c r="W20" s="16" t="s">
        <v>177</v>
      </c>
      <c r="X20" s="17">
        <v>78</v>
      </c>
      <c r="Y20" s="18" t="s">
        <v>19</v>
      </c>
      <c r="Z20" s="18" t="s">
        <v>19</v>
      </c>
      <c r="AA20" s="18" t="s">
        <v>19</v>
      </c>
      <c r="AB20" s="17">
        <v>79</v>
      </c>
      <c r="AC20" s="17">
        <v>88</v>
      </c>
      <c r="AD20" s="17">
        <v>86</v>
      </c>
      <c r="AE20" s="18" t="s">
        <v>19</v>
      </c>
      <c r="AF20" s="17">
        <v>93</v>
      </c>
      <c r="AG20" s="17">
        <v>86</v>
      </c>
      <c r="AH20" s="17">
        <v>92</v>
      </c>
      <c r="AI20" s="17">
        <v>81</v>
      </c>
      <c r="AJ20" s="17">
        <v>86</v>
      </c>
      <c r="AK20" s="24">
        <f>X20*1.5+AB20*3+AC20*2+AD20*2+AF20*3.5+AG20*2+AH20*6+AI20*3.5+AJ20*2</f>
        <v>2207</v>
      </c>
      <c r="AL20" s="24">
        <v>25.5</v>
      </c>
      <c r="AM20" s="24">
        <f t="shared" si="1"/>
        <v>86.549019607843135</v>
      </c>
      <c r="AN20" s="24">
        <f t="shared" si="2"/>
        <v>4151.5</v>
      </c>
      <c r="AO20" s="24">
        <f t="shared" si="3"/>
        <v>47.5</v>
      </c>
      <c r="AP20" s="24">
        <f t="shared" si="4"/>
        <v>87.4</v>
      </c>
      <c r="AQ20" s="24">
        <v>0</v>
      </c>
      <c r="AR20" s="24">
        <f t="shared" si="5"/>
        <v>87.4</v>
      </c>
    </row>
    <row r="21" spans="1:44" x14ac:dyDescent="0.15">
      <c r="A21" s="4">
        <v>18</v>
      </c>
      <c r="B21" s="3" t="s">
        <v>120</v>
      </c>
      <c r="C21" s="3" t="s">
        <v>121</v>
      </c>
      <c r="D21" s="3" t="s">
        <v>19</v>
      </c>
      <c r="E21" s="4">
        <v>88</v>
      </c>
      <c r="F21" s="4">
        <v>88</v>
      </c>
      <c r="G21" s="4">
        <v>88</v>
      </c>
      <c r="H21" s="3" t="s">
        <v>19</v>
      </c>
      <c r="I21" s="4">
        <v>81</v>
      </c>
      <c r="J21" s="3" t="s">
        <v>19</v>
      </c>
      <c r="K21" s="3" t="s">
        <v>19</v>
      </c>
      <c r="L21" s="4">
        <v>79</v>
      </c>
      <c r="M21" s="3" t="s">
        <v>19</v>
      </c>
      <c r="N21" s="3" t="s">
        <v>19</v>
      </c>
      <c r="O21" s="4">
        <v>90</v>
      </c>
      <c r="P21" s="4">
        <v>98</v>
      </c>
      <c r="Q21" s="4">
        <v>99</v>
      </c>
      <c r="R21" s="24">
        <f>E21*2.5+F21*2+G21*2+I21*3+L21*3+O21*4+P21*3+Q21*2.5</f>
        <v>1953.5</v>
      </c>
      <c r="S21" s="24">
        <v>22</v>
      </c>
      <c r="T21" s="24">
        <f t="shared" si="0"/>
        <v>88.795454545454547</v>
      </c>
      <c r="V21" s="16" t="s">
        <v>120</v>
      </c>
      <c r="W21" s="16" t="s">
        <v>121</v>
      </c>
      <c r="X21" s="17">
        <v>78</v>
      </c>
      <c r="Y21" s="18" t="s">
        <v>19</v>
      </c>
      <c r="Z21" s="18" t="s">
        <v>19</v>
      </c>
      <c r="AA21" s="18" t="s">
        <v>19</v>
      </c>
      <c r="AB21" s="17">
        <v>86</v>
      </c>
      <c r="AC21" s="17">
        <v>92</v>
      </c>
      <c r="AD21" s="17">
        <v>72</v>
      </c>
      <c r="AE21" s="18" t="s">
        <v>19</v>
      </c>
      <c r="AF21" s="17">
        <v>100</v>
      </c>
      <c r="AG21" s="17">
        <v>89</v>
      </c>
      <c r="AH21" s="17">
        <v>87</v>
      </c>
      <c r="AI21" s="17">
        <v>76</v>
      </c>
      <c r="AJ21" s="17">
        <v>88</v>
      </c>
      <c r="AK21" s="24">
        <f>X21*1.5+AB21*3+AC21*2+AD21*2+AF21*3.5+AG21*2+AH21*6+AI21*3.5+AJ21*2</f>
        <v>2195</v>
      </c>
      <c r="AL21" s="24">
        <v>25.5</v>
      </c>
      <c r="AM21" s="24">
        <f t="shared" si="1"/>
        <v>86.078431372549019</v>
      </c>
      <c r="AN21" s="24">
        <f t="shared" si="2"/>
        <v>4148.5</v>
      </c>
      <c r="AO21" s="24">
        <f t="shared" si="3"/>
        <v>47.5</v>
      </c>
      <c r="AP21" s="24">
        <f t="shared" si="4"/>
        <v>87.336842105263159</v>
      </c>
      <c r="AQ21" s="24">
        <v>0</v>
      </c>
      <c r="AR21" s="24">
        <f t="shared" si="5"/>
        <v>87.336842105263159</v>
      </c>
    </row>
    <row r="22" spans="1:44" x14ac:dyDescent="0.15">
      <c r="A22" s="4">
        <v>19</v>
      </c>
      <c r="B22" s="3" t="s">
        <v>72</v>
      </c>
      <c r="C22" s="3" t="s">
        <v>73</v>
      </c>
      <c r="D22" s="3" t="s">
        <v>19</v>
      </c>
      <c r="E22" s="4">
        <v>86</v>
      </c>
      <c r="F22" s="4">
        <v>78</v>
      </c>
      <c r="G22" s="4">
        <v>92</v>
      </c>
      <c r="H22" s="3" t="s">
        <v>19</v>
      </c>
      <c r="I22" s="4">
        <v>82</v>
      </c>
      <c r="J22" s="3" t="s">
        <v>19</v>
      </c>
      <c r="K22" s="3" t="s">
        <v>19</v>
      </c>
      <c r="L22" s="4">
        <v>88</v>
      </c>
      <c r="M22" s="4">
        <v>90</v>
      </c>
      <c r="N22" s="4">
        <v>92</v>
      </c>
      <c r="O22" s="4">
        <v>95</v>
      </c>
      <c r="P22" s="4">
        <v>93</v>
      </c>
      <c r="Q22" s="4">
        <v>95</v>
      </c>
      <c r="R22" s="24">
        <f>E22*2.5+F22*2+G22*2+I22*3+L22*3+M22*2+N22*2+O22*4+P22*3+Q22*2.5</f>
        <v>2325.5</v>
      </c>
      <c r="S22" s="24">
        <v>26</v>
      </c>
      <c r="T22" s="24">
        <f t="shared" si="0"/>
        <v>89.442307692307693</v>
      </c>
      <c r="V22" s="16" t="s">
        <v>72</v>
      </c>
      <c r="W22" s="16" t="s">
        <v>73</v>
      </c>
      <c r="X22" s="17">
        <v>74</v>
      </c>
      <c r="Y22" s="18" t="s">
        <v>19</v>
      </c>
      <c r="Z22" s="18" t="s">
        <v>19</v>
      </c>
      <c r="AA22" s="18" t="s">
        <v>19</v>
      </c>
      <c r="AB22" s="17">
        <v>81</v>
      </c>
      <c r="AC22" s="17">
        <v>89</v>
      </c>
      <c r="AD22" s="18" t="s">
        <v>19</v>
      </c>
      <c r="AE22" s="18" t="s">
        <v>19</v>
      </c>
      <c r="AF22" s="17">
        <v>94</v>
      </c>
      <c r="AG22" s="18" t="s">
        <v>19</v>
      </c>
      <c r="AH22" s="17">
        <v>84</v>
      </c>
      <c r="AI22" s="17">
        <v>85</v>
      </c>
      <c r="AJ22" s="17">
        <v>80</v>
      </c>
      <c r="AK22" s="24">
        <f>X22*1.5+AB22*3+AC22*2+AF22*3.5+AH22*6+AI22*3.5+AJ22*2</f>
        <v>1822.5</v>
      </c>
      <c r="AL22" s="24">
        <v>21.5</v>
      </c>
      <c r="AM22" s="24">
        <f t="shared" si="1"/>
        <v>84.767441860465112</v>
      </c>
      <c r="AN22" s="24">
        <f t="shared" si="2"/>
        <v>4148</v>
      </c>
      <c r="AO22" s="24">
        <f t="shared" si="3"/>
        <v>47.5</v>
      </c>
      <c r="AP22" s="24">
        <f t="shared" si="4"/>
        <v>87.326315789473682</v>
      </c>
      <c r="AQ22" s="24">
        <v>0</v>
      </c>
      <c r="AR22" s="24">
        <f t="shared" si="5"/>
        <v>87.326315789473682</v>
      </c>
    </row>
    <row r="23" spans="1:44" x14ac:dyDescent="0.15">
      <c r="A23" s="4">
        <v>20</v>
      </c>
      <c r="B23" s="3" t="s">
        <v>304</v>
      </c>
      <c r="C23" s="3" t="s">
        <v>305</v>
      </c>
      <c r="D23" s="3" t="s">
        <v>19</v>
      </c>
      <c r="E23" s="4">
        <v>85</v>
      </c>
      <c r="F23" s="4">
        <v>76</v>
      </c>
      <c r="G23" s="4">
        <v>90</v>
      </c>
      <c r="H23" s="3" t="s">
        <v>19</v>
      </c>
      <c r="I23" s="4">
        <v>84</v>
      </c>
      <c r="J23" s="3" t="s">
        <v>19</v>
      </c>
      <c r="K23" s="3" t="s">
        <v>19</v>
      </c>
      <c r="L23" s="4">
        <v>81</v>
      </c>
      <c r="M23" s="3" t="s">
        <v>19</v>
      </c>
      <c r="N23" s="4">
        <v>79</v>
      </c>
      <c r="O23" s="4">
        <v>92</v>
      </c>
      <c r="P23" s="4">
        <v>100</v>
      </c>
      <c r="Q23" s="4">
        <v>90</v>
      </c>
      <c r="R23" s="24">
        <f>E23*2.5+F23*2+G23*2+I23*3+L23*3+N23*2+O23*4+P23*3+Q23*2.5</f>
        <v>2090.5</v>
      </c>
      <c r="S23" s="24">
        <v>24</v>
      </c>
      <c r="T23" s="24">
        <f t="shared" si="0"/>
        <v>87.104166666666671</v>
      </c>
      <c r="V23" s="16" t="s">
        <v>304</v>
      </c>
      <c r="W23" s="16" t="s">
        <v>305</v>
      </c>
      <c r="X23" s="17">
        <v>83</v>
      </c>
      <c r="Y23" s="18" t="s">
        <v>19</v>
      </c>
      <c r="Z23" s="18" t="s">
        <v>19</v>
      </c>
      <c r="AA23" s="18" t="s">
        <v>19</v>
      </c>
      <c r="AB23" s="17">
        <v>87</v>
      </c>
      <c r="AC23" s="17">
        <v>90</v>
      </c>
      <c r="AD23" s="17">
        <v>90</v>
      </c>
      <c r="AE23" s="18" t="s">
        <v>19</v>
      </c>
      <c r="AF23" s="17">
        <v>91</v>
      </c>
      <c r="AG23" s="18" t="s">
        <v>19</v>
      </c>
      <c r="AH23" s="17">
        <v>81</v>
      </c>
      <c r="AI23" s="17">
        <v>83</v>
      </c>
      <c r="AJ23" s="17">
        <v>82</v>
      </c>
      <c r="AK23" s="24">
        <f>X23*1.5+AB23*3+AC23*2+AD23*2+AF23*3.5+AH23*6+AI23*3.5+AJ23*2</f>
        <v>2004.5</v>
      </c>
      <c r="AL23" s="24">
        <v>23.5</v>
      </c>
      <c r="AM23" s="24">
        <f t="shared" si="1"/>
        <v>85.297872340425528</v>
      </c>
      <c r="AN23" s="24">
        <f t="shared" si="2"/>
        <v>4095</v>
      </c>
      <c r="AO23" s="24">
        <f t="shared" si="3"/>
        <v>47.5</v>
      </c>
      <c r="AP23" s="24">
        <f t="shared" si="4"/>
        <v>86.21052631578948</v>
      </c>
      <c r="AQ23" s="24">
        <v>1</v>
      </c>
      <c r="AR23" s="24">
        <f t="shared" si="5"/>
        <v>87.21052631578948</v>
      </c>
    </row>
    <row r="24" spans="1:44" x14ac:dyDescent="0.15">
      <c r="A24" s="4">
        <v>21</v>
      </c>
      <c r="B24" s="3" t="s">
        <v>52</v>
      </c>
      <c r="C24" s="3" t="s">
        <v>53</v>
      </c>
      <c r="D24" s="3" t="s">
        <v>19</v>
      </c>
      <c r="E24" s="4">
        <v>89</v>
      </c>
      <c r="F24" s="4">
        <v>84</v>
      </c>
      <c r="G24" s="4">
        <v>92</v>
      </c>
      <c r="H24" s="3" t="s">
        <v>19</v>
      </c>
      <c r="I24" s="4">
        <v>89</v>
      </c>
      <c r="J24" s="3" t="s">
        <v>19</v>
      </c>
      <c r="K24" s="3" t="s">
        <v>19</v>
      </c>
      <c r="L24" s="4">
        <v>82</v>
      </c>
      <c r="M24" s="4">
        <v>90</v>
      </c>
      <c r="N24" s="4">
        <v>82</v>
      </c>
      <c r="O24" s="4">
        <v>95</v>
      </c>
      <c r="P24" s="4">
        <v>96</v>
      </c>
      <c r="Q24" s="4">
        <v>88</v>
      </c>
      <c r="R24" s="24">
        <f>E24*2.5+F24*2+G24*2+I24*3+L24*3+M24*2+N24*2+O24*4+P24*3+Q24*2.5</f>
        <v>2319.5</v>
      </c>
      <c r="S24" s="24">
        <v>26</v>
      </c>
      <c r="T24" s="24">
        <f t="shared" si="0"/>
        <v>89.211538461538467</v>
      </c>
      <c r="V24" s="16" t="s">
        <v>52</v>
      </c>
      <c r="W24" s="16" t="s">
        <v>53</v>
      </c>
      <c r="X24" s="17">
        <v>78</v>
      </c>
      <c r="Y24" s="18" t="s">
        <v>19</v>
      </c>
      <c r="Z24" s="18" t="s">
        <v>19</v>
      </c>
      <c r="AA24" s="18" t="s">
        <v>19</v>
      </c>
      <c r="AB24" s="17">
        <v>87</v>
      </c>
      <c r="AC24" s="17">
        <v>81</v>
      </c>
      <c r="AD24" s="18" t="s">
        <v>19</v>
      </c>
      <c r="AE24" s="18" t="s">
        <v>19</v>
      </c>
      <c r="AF24" s="17">
        <v>99</v>
      </c>
      <c r="AG24" s="18" t="s">
        <v>19</v>
      </c>
      <c r="AH24" s="17">
        <v>77</v>
      </c>
      <c r="AI24" s="17">
        <v>79</v>
      </c>
      <c r="AJ24" s="17">
        <v>89</v>
      </c>
      <c r="AK24" s="24">
        <f>X24*1.5+AB24*3+AC24*2+AF24*3.5+AH24*6+AI24*3.5+AJ24*2</f>
        <v>1803</v>
      </c>
      <c r="AL24" s="24">
        <v>21.5</v>
      </c>
      <c r="AM24" s="24">
        <f t="shared" si="1"/>
        <v>83.860465116279073</v>
      </c>
      <c r="AN24" s="24">
        <f t="shared" si="2"/>
        <v>4122.5</v>
      </c>
      <c r="AO24" s="24">
        <f t="shared" si="3"/>
        <v>47.5</v>
      </c>
      <c r="AP24" s="24">
        <f t="shared" si="4"/>
        <v>86.78947368421052</v>
      </c>
      <c r="AQ24" s="24">
        <v>0</v>
      </c>
      <c r="AR24" s="24">
        <f t="shared" si="5"/>
        <v>86.78947368421052</v>
      </c>
    </row>
    <row r="25" spans="1:44" x14ac:dyDescent="0.15">
      <c r="A25" s="4">
        <v>22</v>
      </c>
      <c r="B25" s="11" t="s">
        <v>359</v>
      </c>
      <c r="C25" s="12" t="s">
        <v>360</v>
      </c>
      <c r="D25" s="4"/>
      <c r="E25" s="13">
        <v>78</v>
      </c>
      <c r="F25" s="10">
        <v>82</v>
      </c>
      <c r="G25" s="10">
        <v>84</v>
      </c>
      <c r="H25" s="10">
        <v>82</v>
      </c>
      <c r="I25" s="10">
        <v>86</v>
      </c>
      <c r="J25" s="10">
        <v>86</v>
      </c>
      <c r="K25" s="4"/>
      <c r="L25" s="10">
        <v>86</v>
      </c>
      <c r="M25" s="4"/>
      <c r="N25" s="4"/>
      <c r="O25" s="10">
        <v>98</v>
      </c>
      <c r="P25" s="10">
        <v>100</v>
      </c>
      <c r="Q25" s="4"/>
      <c r="R25" s="24">
        <f>E25*2.5+F25*2+G25*2+H25*1.5+I25*3+J25*3+L25*3+O25*4+P25*3</f>
        <v>2116</v>
      </c>
      <c r="S25" s="24">
        <v>24</v>
      </c>
      <c r="T25" s="24">
        <f t="shared" si="0"/>
        <v>88.166666666666671</v>
      </c>
      <c r="V25" s="16" t="s">
        <v>359</v>
      </c>
      <c r="W25" s="16" t="s">
        <v>360</v>
      </c>
      <c r="X25" s="17">
        <v>69</v>
      </c>
      <c r="Y25" s="17">
        <v>76</v>
      </c>
      <c r="Z25" s="17">
        <v>83</v>
      </c>
      <c r="AA25" s="17">
        <v>79</v>
      </c>
      <c r="AB25" s="17">
        <v>85</v>
      </c>
      <c r="AC25" s="17">
        <v>94</v>
      </c>
      <c r="AD25" s="17">
        <v>90</v>
      </c>
      <c r="AE25" s="18" t="s">
        <v>19</v>
      </c>
      <c r="AF25" s="17">
        <v>97</v>
      </c>
      <c r="AG25" s="17">
        <v>83</v>
      </c>
      <c r="AH25" s="17">
        <v>87</v>
      </c>
      <c r="AI25" s="17">
        <v>89</v>
      </c>
      <c r="AJ25" s="17">
        <v>89</v>
      </c>
      <c r="AK25" s="24">
        <f>X25*1.5+Y25*3+Z25*4.5+AA25*2+AB25*3+AC25*2+AD25*2+AF25*3.5+AG25*2+AH25*6+AI25*3.5+AJ25*2</f>
        <v>3003</v>
      </c>
      <c r="AL25" s="24">
        <v>35</v>
      </c>
      <c r="AM25" s="24">
        <f t="shared" si="1"/>
        <v>85.8</v>
      </c>
      <c r="AN25" s="24">
        <f t="shared" si="2"/>
        <v>5119</v>
      </c>
      <c r="AO25" s="24">
        <f t="shared" si="3"/>
        <v>59</v>
      </c>
      <c r="AP25" s="24">
        <f t="shared" si="4"/>
        <v>86.762711864406782</v>
      </c>
      <c r="AQ25" s="24">
        <v>0</v>
      </c>
      <c r="AR25" s="24">
        <f t="shared" si="5"/>
        <v>86.762711864406782</v>
      </c>
    </row>
    <row r="26" spans="1:44" x14ac:dyDescent="0.15">
      <c r="A26" s="4">
        <v>23</v>
      </c>
      <c r="B26" s="3" t="s">
        <v>154</v>
      </c>
      <c r="C26" s="3" t="s">
        <v>155</v>
      </c>
      <c r="D26" s="3" t="s">
        <v>19</v>
      </c>
      <c r="E26" s="4">
        <v>87</v>
      </c>
      <c r="F26" s="4">
        <v>80</v>
      </c>
      <c r="G26" s="4">
        <v>86</v>
      </c>
      <c r="H26" s="3" t="s">
        <v>19</v>
      </c>
      <c r="I26" s="4">
        <v>86</v>
      </c>
      <c r="J26" s="3" t="s">
        <v>19</v>
      </c>
      <c r="K26" s="3" t="s">
        <v>19</v>
      </c>
      <c r="L26" s="4">
        <v>75</v>
      </c>
      <c r="M26" s="3" t="s">
        <v>19</v>
      </c>
      <c r="N26" s="3" t="s">
        <v>19</v>
      </c>
      <c r="O26" s="4">
        <v>88</v>
      </c>
      <c r="P26" s="4">
        <v>98</v>
      </c>
      <c r="Q26" s="4">
        <v>95</v>
      </c>
      <c r="R26" s="24">
        <f>E26*2.5+F26*2+G26*2+I26*3+L26*3+O26*4+P26*3+Q26*2.5</f>
        <v>1916</v>
      </c>
      <c r="S26" s="24">
        <v>22</v>
      </c>
      <c r="T26" s="24">
        <f t="shared" si="0"/>
        <v>87.090909090909093</v>
      </c>
      <c r="V26" s="16" t="s">
        <v>154</v>
      </c>
      <c r="W26" s="16" t="s">
        <v>155</v>
      </c>
      <c r="X26" s="17">
        <v>79</v>
      </c>
      <c r="Y26" s="18" t="s">
        <v>19</v>
      </c>
      <c r="Z26" s="18" t="s">
        <v>19</v>
      </c>
      <c r="AA26" s="18" t="s">
        <v>19</v>
      </c>
      <c r="AB26" s="17">
        <v>84</v>
      </c>
      <c r="AC26" s="17">
        <v>86</v>
      </c>
      <c r="AD26" s="17">
        <v>80</v>
      </c>
      <c r="AE26" s="18" t="s">
        <v>19</v>
      </c>
      <c r="AF26" s="17">
        <v>98</v>
      </c>
      <c r="AG26" s="17">
        <v>86</v>
      </c>
      <c r="AH26" s="17">
        <v>83</v>
      </c>
      <c r="AI26" s="17">
        <v>87</v>
      </c>
      <c r="AJ26" s="17">
        <v>86</v>
      </c>
      <c r="AK26" s="24">
        <f>X26*1.5+AB26*3+AC26*2+AD26*2+AF26*3.5+AG26*2+AH26*6+AI26*3.5+AJ26*2</f>
        <v>2192</v>
      </c>
      <c r="AL26" s="24">
        <v>25.5</v>
      </c>
      <c r="AM26" s="24">
        <f t="shared" si="1"/>
        <v>85.960784313725483</v>
      </c>
      <c r="AN26" s="24">
        <f t="shared" si="2"/>
        <v>4108</v>
      </c>
      <c r="AO26" s="24">
        <f t="shared" si="3"/>
        <v>47.5</v>
      </c>
      <c r="AP26" s="24">
        <f t="shared" si="4"/>
        <v>86.484210526315792</v>
      </c>
      <c r="AQ26" s="24">
        <v>0</v>
      </c>
      <c r="AR26" s="24">
        <f t="shared" si="5"/>
        <v>86.484210526315792</v>
      </c>
    </row>
    <row r="27" spans="1:44" x14ac:dyDescent="0.15">
      <c r="A27" s="4">
        <v>24</v>
      </c>
      <c r="B27" s="3" t="s">
        <v>36</v>
      </c>
      <c r="C27" s="3" t="s">
        <v>37</v>
      </c>
      <c r="D27" s="3" t="s">
        <v>19</v>
      </c>
      <c r="E27" s="4">
        <v>80</v>
      </c>
      <c r="F27" s="4">
        <v>88</v>
      </c>
      <c r="G27" s="4">
        <v>77</v>
      </c>
      <c r="H27" s="3" t="s">
        <v>19</v>
      </c>
      <c r="I27" s="4">
        <v>91</v>
      </c>
      <c r="J27" s="3" t="s">
        <v>19</v>
      </c>
      <c r="K27" s="3" t="s">
        <v>19</v>
      </c>
      <c r="L27" s="4">
        <v>78</v>
      </c>
      <c r="M27" s="3" t="s">
        <v>19</v>
      </c>
      <c r="N27" s="4">
        <v>82</v>
      </c>
      <c r="O27" s="4">
        <v>83</v>
      </c>
      <c r="P27" s="4">
        <v>98</v>
      </c>
      <c r="Q27" s="4">
        <v>90</v>
      </c>
      <c r="R27" s="24">
        <f>E27*2.5+F27*2+G27*2+I27*3+L27*3+N27*2+O27*4+P27*3+Q27*2.5</f>
        <v>2052</v>
      </c>
      <c r="S27" s="24">
        <v>24</v>
      </c>
      <c r="T27" s="24">
        <f t="shared" si="0"/>
        <v>85.5</v>
      </c>
      <c r="V27" s="16" t="s">
        <v>36</v>
      </c>
      <c r="W27" s="16" t="s">
        <v>37</v>
      </c>
      <c r="X27" s="17">
        <v>90</v>
      </c>
      <c r="Y27" s="18" t="s">
        <v>19</v>
      </c>
      <c r="Z27" s="18" t="s">
        <v>19</v>
      </c>
      <c r="AA27" s="18" t="s">
        <v>19</v>
      </c>
      <c r="AB27" s="17">
        <v>81</v>
      </c>
      <c r="AC27" s="17">
        <v>88</v>
      </c>
      <c r="AD27" s="17">
        <v>90</v>
      </c>
      <c r="AE27" s="18" t="s">
        <v>19</v>
      </c>
      <c r="AF27" s="17">
        <v>95</v>
      </c>
      <c r="AG27" s="18" t="s">
        <v>19</v>
      </c>
      <c r="AH27" s="17">
        <v>84</v>
      </c>
      <c r="AI27" s="17">
        <v>87</v>
      </c>
      <c r="AJ27" s="17">
        <v>90</v>
      </c>
      <c r="AK27" s="24">
        <f>X27*1.5+AB27*3+AC27*2+AD27*2+AF27*3.5+AH27*6+AI27*3.5+AJ27*2</f>
        <v>2055</v>
      </c>
      <c r="AL27" s="24">
        <v>23.5</v>
      </c>
      <c r="AM27" s="24">
        <f t="shared" si="1"/>
        <v>87.446808510638292</v>
      </c>
      <c r="AN27" s="24">
        <f t="shared" si="2"/>
        <v>4107</v>
      </c>
      <c r="AO27" s="24">
        <f t="shared" si="3"/>
        <v>47.5</v>
      </c>
      <c r="AP27" s="24">
        <f t="shared" si="4"/>
        <v>86.463157894736838</v>
      </c>
      <c r="AQ27" s="24">
        <v>0</v>
      </c>
      <c r="AR27" s="24">
        <f t="shared" si="5"/>
        <v>86.463157894736838</v>
      </c>
    </row>
    <row r="28" spans="1:44" x14ac:dyDescent="0.15">
      <c r="A28" s="4">
        <v>25</v>
      </c>
      <c r="B28" s="3" t="s">
        <v>22</v>
      </c>
      <c r="C28" s="3" t="s">
        <v>23</v>
      </c>
      <c r="D28" s="3" t="s">
        <v>19</v>
      </c>
      <c r="E28" s="3" t="s">
        <v>19</v>
      </c>
      <c r="F28" s="4">
        <v>89</v>
      </c>
      <c r="G28" s="4">
        <v>83</v>
      </c>
      <c r="H28" s="4">
        <v>92</v>
      </c>
      <c r="I28" s="4">
        <v>81</v>
      </c>
      <c r="J28" s="3" t="s">
        <v>19</v>
      </c>
      <c r="K28" s="3" t="s">
        <v>19</v>
      </c>
      <c r="L28" s="4">
        <v>89</v>
      </c>
      <c r="M28" s="3" t="s">
        <v>19</v>
      </c>
      <c r="N28" s="3" t="s">
        <v>19</v>
      </c>
      <c r="O28" s="4">
        <v>88</v>
      </c>
      <c r="P28" s="4">
        <v>93</v>
      </c>
      <c r="Q28" s="4">
        <v>96</v>
      </c>
      <c r="R28" s="24">
        <f>F28*2+G28*3+H28*1.5+I28*3+L28*3+O28*4+P28*3+Q28*2.5</f>
        <v>1946</v>
      </c>
      <c r="S28" s="24">
        <v>21</v>
      </c>
      <c r="T28" s="24">
        <f t="shared" si="0"/>
        <v>92.666666666666671</v>
      </c>
      <c r="V28" s="16" t="s">
        <v>22</v>
      </c>
      <c r="W28" s="16" t="s">
        <v>23</v>
      </c>
      <c r="X28" s="17">
        <v>80</v>
      </c>
      <c r="Y28" s="17">
        <v>81</v>
      </c>
      <c r="Z28" s="17">
        <v>83</v>
      </c>
      <c r="AA28" s="17">
        <v>84</v>
      </c>
      <c r="AB28" s="17">
        <v>79</v>
      </c>
      <c r="AC28" s="17">
        <v>73</v>
      </c>
      <c r="AD28" s="18" t="s">
        <v>19</v>
      </c>
      <c r="AE28" s="18" t="s">
        <v>19</v>
      </c>
      <c r="AF28" s="17">
        <v>81</v>
      </c>
      <c r="AG28" s="17">
        <v>85</v>
      </c>
      <c r="AH28" s="17">
        <v>86</v>
      </c>
      <c r="AI28" s="17">
        <v>63</v>
      </c>
      <c r="AJ28" s="17">
        <v>91</v>
      </c>
      <c r="AK28" s="24">
        <f>X28*1.5+Y28*3+Z28*4.5+AA28*2+AB28*3+AC28*2+AF28*3.5+AG28*2+AH28*6+AI28*3.5+AJ28*2</f>
        <v>2659.5</v>
      </c>
      <c r="AL28" s="24">
        <v>33</v>
      </c>
      <c r="AM28" s="24">
        <f t="shared" si="1"/>
        <v>80.590909090909093</v>
      </c>
      <c r="AN28" s="24">
        <f t="shared" si="2"/>
        <v>4605.5</v>
      </c>
      <c r="AO28" s="24">
        <f t="shared" si="3"/>
        <v>54</v>
      </c>
      <c r="AP28" s="24">
        <f t="shared" si="4"/>
        <v>85.287037037037038</v>
      </c>
      <c r="AQ28" s="24">
        <v>1</v>
      </c>
      <c r="AR28" s="24">
        <f t="shared" si="5"/>
        <v>86.287037037037038</v>
      </c>
    </row>
    <row r="29" spans="1:44" x14ac:dyDescent="0.15">
      <c r="A29" s="4">
        <v>26</v>
      </c>
      <c r="B29" s="3" t="s">
        <v>92</v>
      </c>
      <c r="C29" s="3" t="s">
        <v>93</v>
      </c>
      <c r="D29" s="3" t="s">
        <v>19</v>
      </c>
      <c r="E29" s="4">
        <v>89</v>
      </c>
      <c r="F29" s="4">
        <v>78</v>
      </c>
      <c r="G29" s="4">
        <v>80</v>
      </c>
      <c r="H29" s="3" t="s">
        <v>19</v>
      </c>
      <c r="I29" s="4">
        <v>83</v>
      </c>
      <c r="J29" s="3" t="s">
        <v>19</v>
      </c>
      <c r="K29" s="3" t="s">
        <v>19</v>
      </c>
      <c r="L29" s="4">
        <v>78</v>
      </c>
      <c r="M29" s="3" t="s">
        <v>19</v>
      </c>
      <c r="N29" s="4">
        <v>88</v>
      </c>
      <c r="O29" s="4">
        <v>84</v>
      </c>
      <c r="P29" s="4">
        <v>97</v>
      </c>
      <c r="Q29" s="4">
        <v>95</v>
      </c>
      <c r="R29" s="24">
        <f>E29*2.5+F29*2+G29*2+I29*3+L29*3+N29*2+O29*4+P29*3+Q29*2.5</f>
        <v>2062</v>
      </c>
      <c r="S29" s="24">
        <v>24</v>
      </c>
      <c r="T29" s="24">
        <f t="shared" si="0"/>
        <v>85.916666666666671</v>
      </c>
      <c r="V29" s="16" t="s">
        <v>92</v>
      </c>
      <c r="W29" s="16" t="s">
        <v>93</v>
      </c>
      <c r="X29" s="17">
        <v>73</v>
      </c>
      <c r="Y29" s="18" t="s">
        <v>19</v>
      </c>
      <c r="Z29" s="18" t="s">
        <v>19</v>
      </c>
      <c r="AA29" s="18" t="s">
        <v>19</v>
      </c>
      <c r="AB29" s="17">
        <v>84</v>
      </c>
      <c r="AC29" s="17">
        <v>87</v>
      </c>
      <c r="AD29" s="17">
        <v>80</v>
      </c>
      <c r="AE29" s="18" t="s">
        <v>19</v>
      </c>
      <c r="AF29" s="17">
        <v>98</v>
      </c>
      <c r="AG29" s="18" t="s">
        <v>19</v>
      </c>
      <c r="AH29" s="17">
        <v>87</v>
      </c>
      <c r="AI29" s="17">
        <v>82</v>
      </c>
      <c r="AJ29" s="17">
        <v>87</v>
      </c>
      <c r="AK29" s="24">
        <f>X29*1.5+AB29*3+AC29*2+AD29*2+AF29*3.5+AH29*6+AI29*3.5+AJ29*2</f>
        <v>2021.5</v>
      </c>
      <c r="AL29" s="24">
        <v>23.5</v>
      </c>
      <c r="AM29" s="24">
        <f t="shared" si="1"/>
        <v>86.021276595744681</v>
      </c>
      <c r="AN29" s="24">
        <f t="shared" si="2"/>
        <v>4083.5</v>
      </c>
      <c r="AO29" s="24">
        <f t="shared" si="3"/>
        <v>47.5</v>
      </c>
      <c r="AP29" s="24">
        <f t="shared" si="4"/>
        <v>85.968421052631584</v>
      </c>
      <c r="AQ29" s="24">
        <v>0</v>
      </c>
      <c r="AR29" s="24">
        <f t="shared" si="5"/>
        <v>85.968421052631584</v>
      </c>
    </row>
    <row r="30" spans="1:44" x14ac:dyDescent="0.15">
      <c r="A30" s="4">
        <v>27</v>
      </c>
      <c r="B30" s="3" t="s">
        <v>248</v>
      </c>
      <c r="C30" s="3" t="s">
        <v>249</v>
      </c>
      <c r="D30" s="3" t="s">
        <v>19</v>
      </c>
      <c r="E30" s="4">
        <v>89</v>
      </c>
      <c r="F30" s="4">
        <v>81</v>
      </c>
      <c r="G30" s="4">
        <v>86</v>
      </c>
      <c r="H30" s="3" t="s">
        <v>19</v>
      </c>
      <c r="I30" s="4">
        <v>82</v>
      </c>
      <c r="J30" s="3" t="s">
        <v>19</v>
      </c>
      <c r="K30" s="3" t="s">
        <v>19</v>
      </c>
      <c r="L30" s="4">
        <v>77</v>
      </c>
      <c r="M30" s="3" t="s">
        <v>19</v>
      </c>
      <c r="N30" s="3" t="s">
        <v>19</v>
      </c>
      <c r="O30" s="4">
        <v>94</v>
      </c>
      <c r="P30" s="4">
        <v>87</v>
      </c>
      <c r="Q30" s="4">
        <v>88</v>
      </c>
      <c r="R30" s="24">
        <f>E30*2.5+F30*2+G30*2+I30*3+L30*3+O30*4+P30*3+Q30*2.5</f>
        <v>1890.5</v>
      </c>
      <c r="S30" s="24">
        <v>22</v>
      </c>
      <c r="T30" s="24">
        <f t="shared" si="0"/>
        <v>85.931818181818187</v>
      </c>
      <c r="V30" s="16" t="s">
        <v>248</v>
      </c>
      <c r="W30" s="16" t="s">
        <v>249</v>
      </c>
      <c r="X30" s="17">
        <v>75</v>
      </c>
      <c r="Y30" s="18" t="s">
        <v>19</v>
      </c>
      <c r="Z30" s="18" t="s">
        <v>19</v>
      </c>
      <c r="AA30" s="18" t="s">
        <v>19</v>
      </c>
      <c r="AB30" s="17">
        <v>91</v>
      </c>
      <c r="AC30" s="17">
        <v>83</v>
      </c>
      <c r="AD30" s="18" t="s">
        <v>19</v>
      </c>
      <c r="AE30" s="18" t="s">
        <v>19</v>
      </c>
      <c r="AF30" s="17">
        <v>94</v>
      </c>
      <c r="AG30" s="17">
        <v>81</v>
      </c>
      <c r="AH30" s="17">
        <v>89</v>
      </c>
      <c r="AI30" s="17">
        <v>78</v>
      </c>
      <c r="AJ30" s="17">
        <v>85</v>
      </c>
      <c r="AK30" s="24">
        <f>X30*1.5+AB30*3+AC30*2+AF30*3.5+AG30*2+AH30*6+AI30*3.5+AJ30*2</f>
        <v>2019.5</v>
      </c>
      <c r="AL30" s="24">
        <v>23.5</v>
      </c>
      <c r="AM30" s="24">
        <f t="shared" si="1"/>
        <v>85.936170212765958</v>
      </c>
      <c r="AN30" s="24">
        <f t="shared" si="2"/>
        <v>3910</v>
      </c>
      <c r="AO30" s="24">
        <f t="shared" si="3"/>
        <v>45.5</v>
      </c>
      <c r="AP30" s="24">
        <f t="shared" si="4"/>
        <v>85.934065934065927</v>
      </c>
      <c r="AQ30" s="24">
        <v>0</v>
      </c>
      <c r="AR30" s="24">
        <f t="shared" si="5"/>
        <v>85.934065934065927</v>
      </c>
    </row>
    <row r="31" spans="1:44" x14ac:dyDescent="0.15">
      <c r="A31" s="4">
        <v>28</v>
      </c>
      <c r="B31" s="3" t="s">
        <v>202</v>
      </c>
      <c r="C31" s="3" t="s">
        <v>203</v>
      </c>
      <c r="D31" s="3" t="s">
        <v>19</v>
      </c>
      <c r="E31" s="4">
        <v>81</v>
      </c>
      <c r="F31" s="4">
        <v>79</v>
      </c>
      <c r="G31" s="4">
        <v>87</v>
      </c>
      <c r="H31" s="3" t="s">
        <v>19</v>
      </c>
      <c r="I31" s="4">
        <v>73</v>
      </c>
      <c r="J31" s="3" t="s">
        <v>19</v>
      </c>
      <c r="K31" s="3" t="s">
        <v>19</v>
      </c>
      <c r="L31" s="4">
        <v>77</v>
      </c>
      <c r="M31" s="3" t="s">
        <v>19</v>
      </c>
      <c r="N31" s="4">
        <v>92</v>
      </c>
      <c r="O31" s="4">
        <v>88</v>
      </c>
      <c r="P31" s="4">
        <v>90</v>
      </c>
      <c r="Q31" s="4">
        <v>94</v>
      </c>
      <c r="R31" s="24">
        <f>E31*2.5+F31*2+G31*2+I31*3+L31*3+N31*2+O31*4+P31*3+Q31*2.5</f>
        <v>2025.5</v>
      </c>
      <c r="S31" s="24">
        <v>24</v>
      </c>
      <c r="T31" s="24">
        <f t="shared" si="0"/>
        <v>84.395833333333329</v>
      </c>
      <c r="V31" s="16" t="s">
        <v>202</v>
      </c>
      <c r="W31" s="16" t="s">
        <v>203</v>
      </c>
      <c r="X31" s="17">
        <v>78</v>
      </c>
      <c r="Y31" s="18" t="s">
        <v>19</v>
      </c>
      <c r="Z31" s="18" t="s">
        <v>19</v>
      </c>
      <c r="AA31" s="18" t="s">
        <v>19</v>
      </c>
      <c r="AB31" s="17">
        <v>85</v>
      </c>
      <c r="AC31" s="17">
        <v>91</v>
      </c>
      <c r="AD31" s="17">
        <v>88</v>
      </c>
      <c r="AE31" s="18" t="s">
        <v>19</v>
      </c>
      <c r="AF31" s="17">
        <v>93</v>
      </c>
      <c r="AG31" s="18" t="s">
        <v>19</v>
      </c>
      <c r="AH31" s="17">
        <v>91</v>
      </c>
      <c r="AI31" s="17">
        <v>85</v>
      </c>
      <c r="AJ31" s="17">
        <v>76</v>
      </c>
      <c r="AK31" s="24">
        <f>X31*1.5+AB31*3+AC31*2+AD31*2+AF31*3.5+AH31*6+AI31*3.5+AJ31*2</f>
        <v>2051</v>
      </c>
      <c r="AL31" s="24">
        <v>23.5</v>
      </c>
      <c r="AM31" s="24">
        <f t="shared" si="1"/>
        <v>87.276595744680847</v>
      </c>
      <c r="AN31" s="24">
        <f t="shared" si="2"/>
        <v>4076.5</v>
      </c>
      <c r="AO31" s="24">
        <f t="shared" si="3"/>
        <v>47.5</v>
      </c>
      <c r="AP31" s="24">
        <f t="shared" si="4"/>
        <v>85.821052631578951</v>
      </c>
      <c r="AQ31" s="24">
        <v>0</v>
      </c>
      <c r="AR31" s="24">
        <f t="shared" si="5"/>
        <v>85.821052631578951</v>
      </c>
    </row>
    <row r="32" spans="1:44" x14ac:dyDescent="0.15">
      <c r="A32" s="4">
        <v>29</v>
      </c>
      <c r="B32" s="3" t="s">
        <v>228</v>
      </c>
      <c r="C32" s="3" t="s">
        <v>229</v>
      </c>
      <c r="D32" s="3" t="s">
        <v>19</v>
      </c>
      <c r="E32" s="4">
        <v>86</v>
      </c>
      <c r="F32" s="4">
        <v>84</v>
      </c>
      <c r="G32" s="4">
        <v>90</v>
      </c>
      <c r="H32" s="3" t="s">
        <v>19</v>
      </c>
      <c r="I32" s="4">
        <v>81</v>
      </c>
      <c r="J32" s="3" t="s">
        <v>19</v>
      </c>
      <c r="K32" s="3" t="s">
        <v>19</v>
      </c>
      <c r="L32" s="4">
        <v>83</v>
      </c>
      <c r="M32" s="3" t="s">
        <v>19</v>
      </c>
      <c r="N32" s="3" t="s">
        <v>19</v>
      </c>
      <c r="O32" s="4">
        <v>89</v>
      </c>
      <c r="P32" s="4">
        <v>100</v>
      </c>
      <c r="Q32" s="4">
        <v>85</v>
      </c>
      <c r="R32" s="24">
        <f>E32*2.5+F32*2+G32*2+I32*3+L32*3+O32*4+P32*3+Q32*2.5</f>
        <v>1923.5</v>
      </c>
      <c r="S32" s="24">
        <v>22</v>
      </c>
      <c r="T32" s="24">
        <f t="shared" si="0"/>
        <v>87.431818181818187</v>
      </c>
      <c r="V32" s="16" t="s">
        <v>228</v>
      </c>
      <c r="W32" s="16" t="s">
        <v>229</v>
      </c>
      <c r="X32" s="17">
        <v>77</v>
      </c>
      <c r="Y32" s="18" t="s">
        <v>19</v>
      </c>
      <c r="Z32" s="18" t="s">
        <v>19</v>
      </c>
      <c r="AA32" s="18" t="s">
        <v>19</v>
      </c>
      <c r="AB32" s="17">
        <v>87</v>
      </c>
      <c r="AC32" s="17">
        <v>87</v>
      </c>
      <c r="AD32" s="17">
        <v>90</v>
      </c>
      <c r="AE32" s="18" t="s">
        <v>19</v>
      </c>
      <c r="AF32" s="17">
        <v>87</v>
      </c>
      <c r="AG32" s="17">
        <v>85</v>
      </c>
      <c r="AH32" s="17">
        <v>81</v>
      </c>
      <c r="AI32" s="17">
        <v>84</v>
      </c>
      <c r="AJ32" s="17">
        <v>82</v>
      </c>
      <c r="AK32" s="24">
        <f>X32*1.5+AB32*3+AC32*2+AD32*2+AF32*3.5+AG32*2+AH32*6+AI32*3.5+AJ32*2</f>
        <v>2149</v>
      </c>
      <c r="AL32" s="24">
        <v>25.5</v>
      </c>
      <c r="AM32" s="24">
        <f t="shared" si="1"/>
        <v>84.274509803921575</v>
      </c>
      <c r="AN32" s="24">
        <f t="shared" si="2"/>
        <v>4072.5</v>
      </c>
      <c r="AO32" s="24">
        <f t="shared" si="3"/>
        <v>47.5</v>
      </c>
      <c r="AP32" s="24">
        <f t="shared" si="4"/>
        <v>85.736842105263165</v>
      </c>
      <c r="AQ32" s="24">
        <v>0</v>
      </c>
      <c r="AR32" s="24">
        <f t="shared" si="5"/>
        <v>85.736842105263165</v>
      </c>
    </row>
    <row r="33" spans="1:44" x14ac:dyDescent="0.15">
      <c r="A33" s="4">
        <v>30</v>
      </c>
      <c r="B33" s="3" t="s">
        <v>302</v>
      </c>
      <c r="C33" s="3" t="s">
        <v>303</v>
      </c>
      <c r="D33" s="3" t="s">
        <v>19</v>
      </c>
      <c r="E33" s="4">
        <v>90</v>
      </c>
      <c r="F33" s="4">
        <v>84</v>
      </c>
      <c r="G33" s="4">
        <v>82</v>
      </c>
      <c r="H33" s="3" t="s">
        <v>19</v>
      </c>
      <c r="I33" s="4">
        <v>87</v>
      </c>
      <c r="J33" s="3" t="s">
        <v>19</v>
      </c>
      <c r="K33" s="3" t="s">
        <v>19</v>
      </c>
      <c r="L33" s="4">
        <v>79</v>
      </c>
      <c r="M33" s="4">
        <v>85</v>
      </c>
      <c r="N33" s="3" t="s">
        <v>19</v>
      </c>
      <c r="O33" s="4">
        <v>95</v>
      </c>
      <c r="P33" s="4">
        <v>78</v>
      </c>
      <c r="Q33" s="4">
        <v>96</v>
      </c>
      <c r="R33" s="24">
        <f>E33*2.5+F33*2+G33*2+I33*3+L33*3+M33*2+O33*4+P33*3+Q33*2.5</f>
        <v>2079</v>
      </c>
      <c r="S33" s="24">
        <v>24</v>
      </c>
      <c r="T33" s="24">
        <f t="shared" si="0"/>
        <v>86.625</v>
      </c>
      <c r="V33" s="16" t="s">
        <v>302</v>
      </c>
      <c r="W33" s="16" t="s">
        <v>303</v>
      </c>
      <c r="X33" s="17">
        <v>79</v>
      </c>
      <c r="Y33" s="18" t="s">
        <v>19</v>
      </c>
      <c r="Z33" s="18" t="s">
        <v>19</v>
      </c>
      <c r="AA33" s="18" t="s">
        <v>19</v>
      </c>
      <c r="AB33" s="17">
        <v>82</v>
      </c>
      <c r="AC33" s="17">
        <v>86</v>
      </c>
      <c r="AD33" s="18" t="s">
        <v>19</v>
      </c>
      <c r="AE33" s="18" t="s">
        <v>19</v>
      </c>
      <c r="AF33" s="17">
        <v>85</v>
      </c>
      <c r="AG33" s="17">
        <v>80</v>
      </c>
      <c r="AH33" s="17">
        <v>88</v>
      </c>
      <c r="AI33" s="17">
        <v>68</v>
      </c>
      <c r="AJ33" s="17">
        <v>92</v>
      </c>
      <c r="AK33" s="24">
        <f>X33*1.5+AB33*3+AC33*2+AF33*3.5+AG33*2+AH33*6+AI33*3.5+AJ33*2</f>
        <v>1944</v>
      </c>
      <c r="AL33" s="24">
        <v>23.5</v>
      </c>
      <c r="AM33" s="24">
        <f t="shared" si="1"/>
        <v>82.723404255319153</v>
      </c>
      <c r="AN33" s="24">
        <f t="shared" si="2"/>
        <v>4023</v>
      </c>
      <c r="AO33" s="24">
        <f t="shared" si="3"/>
        <v>47.5</v>
      </c>
      <c r="AP33" s="24">
        <f t="shared" si="4"/>
        <v>84.694736842105257</v>
      </c>
      <c r="AQ33" s="24">
        <v>1</v>
      </c>
      <c r="AR33" s="24">
        <f t="shared" si="5"/>
        <v>85.694736842105257</v>
      </c>
    </row>
    <row r="34" spans="1:44" x14ac:dyDescent="0.15">
      <c r="A34" s="4">
        <v>31</v>
      </c>
      <c r="B34" s="3" t="s">
        <v>32</v>
      </c>
      <c r="C34" s="3" t="s">
        <v>33</v>
      </c>
      <c r="D34" s="3" t="s">
        <v>19</v>
      </c>
      <c r="E34" s="4">
        <v>88</v>
      </c>
      <c r="F34" s="4">
        <v>89</v>
      </c>
      <c r="G34" s="4">
        <v>86</v>
      </c>
      <c r="H34" s="3" t="s">
        <v>19</v>
      </c>
      <c r="I34" s="4">
        <v>81</v>
      </c>
      <c r="J34" s="3" t="s">
        <v>19</v>
      </c>
      <c r="K34" s="3" t="s">
        <v>19</v>
      </c>
      <c r="L34" s="4">
        <v>79</v>
      </c>
      <c r="M34" s="4">
        <v>90</v>
      </c>
      <c r="N34" s="4">
        <v>81</v>
      </c>
      <c r="O34" s="4">
        <v>89</v>
      </c>
      <c r="P34" s="4">
        <v>98</v>
      </c>
      <c r="Q34" s="4">
        <v>70</v>
      </c>
      <c r="R34" s="24">
        <f>E34*2.5+F34*2+G34*2+I34*3+L34*3+M34*2+N34*2+O34*4+P34*3+Q34*2.5</f>
        <v>2217</v>
      </c>
      <c r="S34" s="24">
        <v>26</v>
      </c>
      <c r="T34" s="24">
        <f t="shared" si="0"/>
        <v>85.269230769230774</v>
      </c>
      <c r="V34" s="16" t="s">
        <v>32</v>
      </c>
      <c r="W34" s="16" t="s">
        <v>33</v>
      </c>
      <c r="X34" s="17">
        <v>91</v>
      </c>
      <c r="Y34" s="18" t="s">
        <v>19</v>
      </c>
      <c r="Z34" s="18" t="s">
        <v>19</v>
      </c>
      <c r="AA34" s="18" t="s">
        <v>19</v>
      </c>
      <c r="AB34" s="17">
        <v>80</v>
      </c>
      <c r="AC34" s="17">
        <v>82</v>
      </c>
      <c r="AD34" s="18" t="s">
        <v>19</v>
      </c>
      <c r="AE34" s="17"/>
      <c r="AF34" s="17">
        <v>92</v>
      </c>
      <c r="AG34" s="18" t="s">
        <v>19</v>
      </c>
      <c r="AH34" s="17">
        <v>83</v>
      </c>
      <c r="AI34" s="17">
        <v>81</v>
      </c>
      <c r="AJ34" s="17">
        <v>79</v>
      </c>
      <c r="AK34" s="24">
        <f>X34*1.5+AB34*3+AC34*2+AF34*3.5+AH34*6+AI34*3.5+AJ34*2</f>
        <v>1802</v>
      </c>
      <c r="AL34" s="24">
        <v>21.5</v>
      </c>
      <c r="AM34" s="24">
        <f t="shared" si="1"/>
        <v>83.813953488372093</v>
      </c>
      <c r="AN34" s="24">
        <f t="shared" si="2"/>
        <v>4019</v>
      </c>
      <c r="AO34" s="24">
        <f t="shared" si="3"/>
        <v>47.5</v>
      </c>
      <c r="AP34" s="24">
        <f t="shared" si="4"/>
        <v>84.610526315789471</v>
      </c>
      <c r="AQ34" s="24">
        <v>1</v>
      </c>
      <c r="AR34" s="24">
        <f t="shared" si="5"/>
        <v>85.610526315789471</v>
      </c>
    </row>
    <row r="35" spans="1:44" x14ac:dyDescent="0.15">
      <c r="A35" s="4">
        <v>32</v>
      </c>
      <c r="B35" s="3" t="s">
        <v>216</v>
      </c>
      <c r="C35" s="3" t="s">
        <v>217</v>
      </c>
      <c r="D35" s="3" t="s">
        <v>19</v>
      </c>
      <c r="E35" s="4">
        <v>88</v>
      </c>
      <c r="F35" s="4">
        <v>95</v>
      </c>
      <c r="G35" s="4">
        <v>82</v>
      </c>
      <c r="H35" s="3" t="s">
        <v>19</v>
      </c>
      <c r="I35" s="4">
        <v>90</v>
      </c>
      <c r="J35" s="3" t="s">
        <v>19</v>
      </c>
      <c r="K35" s="3" t="s">
        <v>19</v>
      </c>
      <c r="L35" s="4">
        <v>69</v>
      </c>
      <c r="M35" s="3" t="s">
        <v>19</v>
      </c>
      <c r="N35" s="4">
        <v>84</v>
      </c>
      <c r="O35" s="4">
        <v>89</v>
      </c>
      <c r="P35" s="4">
        <v>93</v>
      </c>
      <c r="Q35" s="4">
        <v>74</v>
      </c>
      <c r="R35" s="24">
        <f>E35*2.5+F35*2+G35*2+I35*3+L35*3+N35*2+O35*4+P35*3+Q35*2.5</f>
        <v>2039</v>
      </c>
      <c r="S35" s="24">
        <v>24</v>
      </c>
      <c r="T35" s="24">
        <f t="shared" si="0"/>
        <v>84.958333333333329</v>
      </c>
      <c r="V35" s="16" t="s">
        <v>216</v>
      </c>
      <c r="W35" s="16" t="s">
        <v>217</v>
      </c>
      <c r="X35" s="17">
        <v>92</v>
      </c>
      <c r="Y35" s="18" t="s">
        <v>19</v>
      </c>
      <c r="Z35" s="18" t="s">
        <v>19</v>
      </c>
      <c r="AA35" s="18" t="s">
        <v>19</v>
      </c>
      <c r="AB35" s="17">
        <v>82</v>
      </c>
      <c r="AC35" s="17">
        <v>79</v>
      </c>
      <c r="AD35" s="17">
        <v>80</v>
      </c>
      <c r="AE35" s="18" t="s">
        <v>19</v>
      </c>
      <c r="AF35" s="17">
        <v>91</v>
      </c>
      <c r="AG35" s="18" t="s">
        <v>19</v>
      </c>
      <c r="AH35" s="17">
        <v>92</v>
      </c>
      <c r="AI35" s="17">
        <v>77</v>
      </c>
      <c r="AJ35" s="17">
        <v>88</v>
      </c>
      <c r="AK35" s="24">
        <f>X35*1.5+AB35*3+AC35*2+AD35*2+AF35*3.5+AH35*6+AI35*3.5+AJ35*2</f>
        <v>2018</v>
      </c>
      <c r="AL35" s="24">
        <v>23.5</v>
      </c>
      <c r="AM35" s="24">
        <f t="shared" si="1"/>
        <v>85.872340425531917</v>
      </c>
      <c r="AN35" s="24">
        <f t="shared" si="2"/>
        <v>4057</v>
      </c>
      <c r="AO35" s="24">
        <f t="shared" si="3"/>
        <v>47.5</v>
      </c>
      <c r="AP35" s="24">
        <f t="shared" si="4"/>
        <v>85.410526315789468</v>
      </c>
      <c r="AQ35" s="24">
        <v>0</v>
      </c>
      <c r="AR35" s="24">
        <f t="shared" si="5"/>
        <v>85.410526315789468</v>
      </c>
    </row>
    <row r="36" spans="1:44" x14ac:dyDescent="0.15">
      <c r="A36" s="4">
        <v>33</v>
      </c>
      <c r="B36" s="3" t="s">
        <v>40</v>
      </c>
      <c r="C36" s="3" t="s">
        <v>41</v>
      </c>
      <c r="D36" s="3" t="s">
        <v>19</v>
      </c>
      <c r="E36" s="4">
        <v>76</v>
      </c>
      <c r="F36" s="4">
        <v>65</v>
      </c>
      <c r="G36" s="4">
        <v>84</v>
      </c>
      <c r="H36" s="3" t="s">
        <v>19</v>
      </c>
      <c r="I36" s="4">
        <v>87</v>
      </c>
      <c r="J36" s="3" t="s">
        <v>19</v>
      </c>
      <c r="K36" s="3" t="s">
        <v>19</v>
      </c>
      <c r="L36" s="4">
        <v>79</v>
      </c>
      <c r="M36" s="4">
        <v>84</v>
      </c>
      <c r="N36" s="4">
        <v>92</v>
      </c>
      <c r="O36" s="4">
        <v>86</v>
      </c>
      <c r="P36" s="4">
        <v>96</v>
      </c>
      <c r="Q36" s="4">
        <v>96</v>
      </c>
      <c r="R36" s="24">
        <f>E36*2.5+F36*2+G36*2+I36*3+L36*3+M36*2+N36*2+O36*4+P36*3+Q36*2.5</f>
        <v>2210</v>
      </c>
      <c r="S36" s="24">
        <v>26</v>
      </c>
      <c r="T36" s="24">
        <f t="shared" ref="T36:T67" si="6">R36/S36</f>
        <v>85</v>
      </c>
      <c r="V36" s="16" t="s">
        <v>40</v>
      </c>
      <c r="W36" s="16" t="s">
        <v>41</v>
      </c>
      <c r="X36" s="17">
        <v>74</v>
      </c>
      <c r="Y36" s="18" t="s">
        <v>19</v>
      </c>
      <c r="Z36" s="18" t="s">
        <v>19</v>
      </c>
      <c r="AA36" s="18" t="s">
        <v>19</v>
      </c>
      <c r="AB36" s="17">
        <v>89</v>
      </c>
      <c r="AC36" s="17">
        <v>90</v>
      </c>
      <c r="AD36" s="18" t="s">
        <v>19</v>
      </c>
      <c r="AE36" s="18" t="s">
        <v>19</v>
      </c>
      <c r="AF36" s="17">
        <v>87</v>
      </c>
      <c r="AG36" s="18" t="s">
        <v>19</v>
      </c>
      <c r="AH36" s="17">
        <v>88</v>
      </c>
      <c r="AI36" s="17">
        <v>76</v>
      </c>
      <c r="AJ36" s="17">
        <v>88</v>
      </c>
      <c r="AK36" s="24">
        <f>X36*1.5+AB36*3+AC36*2+AF36*3.5+AH36*6+AI36*3.5+AJ36*2</f>
        <v>1832.5</v>
      </c>
      <c r="AL36" s="24">
        <v>21.5</v>
      </c>
      <c r="AM36" s="24">
        <f t="shared" ref="AM36:AM67" si="7">AK36/AL36</f>
        <v>85.232558139534888</v>
      </c>
      <c r="AN36" s="24">
        <f t="shared" ref="AN36:AN67" si="8">R36+AK36</f>
        <v>4042.5</v>
      </c>
      <c r="AO36" s="24">
        <f t="shared" ref="AO36:AO67" si="9">AL36+S36</f>
        <v>47.5</v>
      </c>
      <c r="AP36" s="24">
        <f t="shared" ref="AP36:AP67" si="10">AN36/AO36</f>
        <v>85.10526315789474</v>
      </c>
      <c r="AQ36" s="24">
        <v>0</v>
      </c>
      <c r="AR36" s="24">
        <f t="shared" ref="AR36:AR67" si="11">AP36+AQ36</f>
        <v>85.10526315789474</v>
      </c>
    </row>
    <row r="37" spans="1:44" x14ac:dyDescent="0.15">
      <c r="A37" s="4">
        <v>34</v>
      </c>
      <c r="B37" s="3" t="s">
        <v>180</v>
      </c>
      <c r="C37" s="3" t="s">
        <v>181</v>
      </c>
      <c r="D37" s="3" t="s">
        <v>19</v>
      </c>
      <c r="E37" s="4">
        <v>85</v>
      </c>
      <c r="F37" s="4">
        <v>69</v>
      </c>
      <c r="G37" s="4">
        <v>85</v>
      </c>
      <c r="H37" s="3" t="s">
        <v>19</v>
      </c>
      <c r="I37" s="4">
        <v>82</v>
      </c>
      <c r="J37" s="3" t="s">
        <v>19</v>
      </c>
      <c r="K37" s="3" t="s">
        <v>19</v>
      </c>
      <c r="L37" s="4">
        <v>85</v>
      </c>
      <c r="M37" s="3" t="s">
        <v>19</v>
      </c>
      <c r="N37" s="3" t="s">
        <v>19</v>
      </c>
      <c r="O37" s="4">
        <v>95</v>
      </c>
      <c r="P37" s="4">
        <v>98</v>
      </c>
      <c r="Q37" s="4">
        <v>87</v>
      </c>
      <c r="R37" s="24">
        <f>E37*2.5+F37*2+G37*2+I37*3+L37*3+O37*4+P37*3+Q37*2.5</f>
        <v>1913</v>
      </c>
      <c r="S37" s="24">
        <v>22</v>
      </c>
      <c r="T37" s="24">
        <f t="shared" si="6"/>
        <v>86.954545454545453</v>
      </c>
      <c r="V37" s="16" t="s">
        <v>180</v>
      </c>
      <c r="W37" s="16" t="s">
        <v>181</v>
      </c>
      <c r="X37" s="17">
        <v>61</v>
      </c>
      <c r="Y37" s="18" t="s">
        <v>19</v>
      </c>
      <c r="Z37" s="18" t="s">
        <v>19</v>
      </c>
      <c r="AA37" s="18" t="s">
        <v>19</v>
      </c>
      <c r="AB37" s="17">
        <v>85</v>
      </c>
      <c r="AC37" s="17">
        <v>80</v>
      </c>
      <c r="AD37" s="17">
        <v>86</v>
      </c>
      <c r="AE37" s="18" t="s">
        <v>19</v>
      </c>
      <c r="AF37" s="17">
        <v>85</v>
      </c>
      <c r="AG37" s="17">
        <v>83</v>
      </c>
      <c r="AH37" s="17">
        <v>89</v>
      </c>
      <c r="AI37" s="17">
        <v>86</v>
      </c>
      <c r="AJ37" s="17">
        <v>76</v>
      </c>
      <c r="AK37" s="24">
        <f>X37*1.5+AB37*3+AC37*2+AD37*2+AF37*3.5+AG37*2+AH37*6+AI37*3.5+AJ37*2</f>
        <v>2129</v>
      </c>
      <c r="AL37" s="24">
        <v>25.5</v>
      </c>
      <c r="AM37" s="24">
        <f t="shared" si="7"/>
        <v>83.490196078431367</v>
      </c>
      <c r="AN37" s="24">
        <f t="shared" si="8"/>
        <v>4042</v>
      </c>
      <c r="AO37" s="24">
        <f t="shared" si="9"/>
        <v>47.5</v>
      </c>
      <c r="AP37" s="24">
        <f t="shared" si="10"/>
        <v>85.094736842105263</v>
      </c>
      <c r="AQ37" s="24">
        <v>0</v>
      </c>
      <c r="AR37" s="24">
        <f t="shared" si="11"/>
        <v>85.094736842105263</v>
      </c>
    </row>
    <row r="38" spans="1:44" x14ac:dyDescent="0.15">
      <c r="A38" s="4">
        <v>35</v>
      </c>
      <c r="B38" s="3" t="s">
        <v>124</v>
      </c>
      <c r="C38" s="3" t="s">
        <v>125</v>
      </c>
      <c r="D38" s="3" t="s">
        <v>19</v>
      </c>
      <c r="E38" s="4">
        <v>85</v>
      </c>
      <c r="F38" s="4">
        <v>77</v>
      </c>
      <c r="G38" s="4">
        <v>85</v>
      </c>
      <c r="H38" s="3" t="s">
        <v>19</v>
      </c>
      <c r="I38" s="4">
        <v>81</v>
      </c>
      <c r="J38" s="3" t="s">
        <v>19</v>
      </c>
      <c r="K38" s="3" t="s">
        <v>19</v>
      </c>
      <c r="L38" s="4">
        <v>81</v>
      </c>
      <c r="M38" s="3" t="s">
        <v>19</v>
      </c>
      <c r="N38" s="3" t="s">
        <v>19</v>
      </c>
      <c r="O38" s="4">
        <v>89</v>
      </c>
      <c r="P38" s="4">
        <v>98</v>
      </c>
      <c r="Q38" s="4">
        <v>90</v>
      </c>
      <c r="R38" s="24">
        <f>E38*2.5+F38*2+G38*2+I38*3+L38*3+O38*4+P38*3+Q38*2.5</f>
        <v>1897.5</v>
      </c>
      <c r="S38" s="24">
        <v>22</v>
      </c>
      <c r="T38" s="24">
        <f t="shared" si="6"/>
        <v>86.25</v>
      </c>
      <c r="V38" s="16" t="s">
        <v>124</v>
      </c>
      <c r="W38" s="16" t="s">
        <v>125</v>
      </c>
      <c r="X38" s="17">
        <v>73</v>
      </c>
      <c r="Y38" s="18" t="s">
        <v>19</v>
      </c>
      <c r="Z38" s="18" t="s">
        <v>19</v>
      </c>
      <c r="AA38" s="18" t="s">
        <v>19</v>
      </c>
      <c r="AB38" s="17">
        <v>83</v>
      </c>
      <c r="AC38" s="17">
        <v>83</v>
      </c>
      <c r="AD38" s="17">
        <v>76</v>
      </c>
      <c r="AE38" s="18" t="s">
        <v>19</v>
      </c>
      <c r="AF38" s="17">
        <v>88</v>
      </c>
      <c r="AG38" s="17">
        <v>89</v>
      </c>
      <c r="AH38" s="17">
        <v>92</v>
      </c>
      <c r="AI38" s="17">
        <v>75</v>
      </c>
      <c r="AJ38" s="17">
        <v>83</v>
      </c>
      <c r="AK38" s="24">
        <f>X38*1.5+AB38*3+AC38*2+AD38*2+AF38*3.5+AG38*2+AH38*6+AI38*3.5+AJ38*2</f>
        <v>2143</v>
      </c>
      <c r="AL38" s="24">
        <v>25.5</v>
      </c>
      <c r="AM38" s="24">
        <f t="shared" si="7"/>
        <v>84.039215686274517</v>
      </c>
      <c r="AN38" s="24">
        <f t="shared" si="8"/>
        <v>4040.5</v>
      </c>
      <c r="AO38" s="24">
        <f t="shared" si="9"/>
        <v>47.5</v>
      </c>
      <c r="AP38" s="24">
        <f t="shared" si="10"/>
        <v>85.063157894736847</v>
      </c>
      <c r="AQ38" s="24">
        <v>0</v>
      </c>
      <c r="AR38" s="24">
        <f t="shared" si="11"/>
        <v>85.063157894736847</v>
      </c>
    </row>
    <row r="39" spans="1:44" x14ac:dyDescent="0.15">
      <c r="A39" s="4">
        <v>36</v>
      </c>
      <c r="B39" s="3" t="s">
        <v>170</v>
      </c>
      <c r="C39" s="3" t="s">
        <v>171</v>
      </c>
      <c r="D39" s="3" t="s">
        <v>19</v>
      </c>
      <c r="E39" s="4">
        <v>85</v>
      </c>
      <c r="F39" s="4">
        <v>85</v>
      </c>
      <c r="G39" s="4">
        <v>76</v>
      </c>
      <c r="H39" s="3" t="s">
        <v>19</v>
      </c>
      <c r="I39" s="4">
        <v>95</v>
      </c>
      <c r="J39" s="3" t="s">
        <v>19</v>
      </c>
      <c r="K39" s="4">
        <v>76</v>
      </c>
      <c r="L39" s="4">
        <v>78</v>
      </c>
      <c r="M39" s="4">
        <v>90</v>
      </c>
      <c r="N39" s="3" t="s">
        <v>19</v>
      </c>
      <c r="O39" s="4">
        <v>97</v>
      </c>
      <c r="P39" s="4">
        <v>85</v>
      </c>
      <c r="Q39" s="4">
        <v>89</v>
      </c>
      <c r="R39" s="24">
        <f>E39*2.5+F39*2+G39*2+I39*3+K39*1.5+L39*3+M39*2+O39*4+P39*3+Q39*2.5</f>
        <v>2213</v>
      </c>
      <c r="S39" s="24">
        <v>25.5</v>
      </c>
      <c r="T39" s="24">
        <f t="shared" si="6"/>
        <v>86.784313725490193</v>
      </c>
      <c r="V39" s="16" t="s">
        <v>170</v>
      </c>
      <c r="W39" s="16" t="s">
        <v>171</v>
      </c>
      <c r="X39" s="17">
        <v>89</v>
      </c>
      <c r="Y39" s="18" t="s">
        <v>19</v>
      </c>
      <c r="Z39" s="18" t="s">
        <v>19</v>
      </c>
      <c r="AA39" s="18" t="s">
        <v>19</v>
      </c>
      <c r="AB39" s="17">
        <v>82</v>
      </c>
      <c r="AC39" s="17">
        <v>85</v>
      </c>
      <c r="AD39" s="18" t="s">
        <v>19</v>
      </c>
      <c r="AE39" s="18" t="s">
        <v>19</v>
      </c>
      <c r="AF39" s="17">
        <v>92</v>
      </c>
      <c r="AG39" s="17">
        <v>85</v>
      </c>
      <c r="AH39" s="17">
        <v>86</v>
      </c>
      <c r="AI39" s="17">
        <v>62</v>
      </c>
      <c r="AJ39" s="17">
        <v>86</v>
      </c>
      <c r="AK39" s="24">
        <f>X39*1.5+AB39*3+AC39*2+AF39*3.5+AG39*2+AH39*6+AI39*3.5+AJ39*2</f>
        <v>1946.5</v>
      </c>
      <c r="AL39" s="24">
        <v>23.5</v>
      </c>
      <c r="AM39" s="24">
        <f t="shared" si="7"/>
        <v>82.829787234042556</v>
      </c>
      <c r="AN39" s="24">
        <f t="shared" si="8"/>
        <v>4159.5</v>
      </c>
      <c r="AO39" s="24">
        <f t="shared" si="9"/>
        <v>49</v>
      </c>
      <c r="AP39" s="24">
        <f t="shared" si="10"/>
        <v>84.887755102040813</v>
      </c>
      <c r="AQ39" s="24">
        <v>0</v>
      </c>
      <c r="AR39" s="24">
        <f t="shared" si="11"/>
        <v>84.887755102040813</v>
      </c>
    </row>
    <row r="40" spans="1:44" x14ac:dyDescent="0.15">
      <c r="A40" s="4">
        <v>37</v>
      </c>
      <c r="B40" s="3" t="s">
        <v>64</v>
      </c>
      <c r="C40" s="3" t="s">
        <v>65</v>
      </c>
      <c r="D40" s="3" t="s">
        <v>19</v>
      </c>
      <c r="E40" s="4">
        <v>83</v>
      </c>
      <c r="F40" s="4">
        <v>83</v>
      </c>
      <c r="G40" s="4">
        <v>82</v>
      </c>
      <c r="H40" s="3" t="s">
        <v>19</v>
      </c>
      <c r="I40" s="4">
        <v>84</v>
      </c>
      <c r="J40" s="3" t="s">
        <v>19</v>
      </c>
      <c r="K40" s="3" t="s">
        <v>19</v>
      </c>
      <c r="L40" s="4">
        <v>81</v>
      </c>
      <c r="M40" s="4">
        <v>86</v>
      </c>
      <c r="N40" s="4">
        <v>88</v>
      </c>
      <c r="O40" s="4">
        <v>81</v>
      </c>
      <c r="P40" s="4">
        <v>99</v>
      </c>
      <c r="Q40" s="4">
        <v>93</v>
      </c>
      <c r="R40" s="24">
        <f>E40*2.5+F40*2+G40*2+I40*3+L40*3+M40*2+N40*2+O40*4+P40*3+Q40*2.5</f>
        <v>2234</v>
      </c>
      <c r="S40" s="24">
        <v>26</v>
      </c>
      <c r="T40" s="24">
        <f t="shared" si="6"/>
        <v>85.92307692307692</v>
      </c>
      <c r="V40" s="16" t="s">
        <v>64</v>
      </c>
      <c r="W40" s="16" t="s">
        <v>65</v>
      </c>
      <c r="X40" s="17">
        <v>75</v>
      </c>
      <c r="Y40" s="18" t="s">
        <v>19</v>
      </c>
      <c r="Z40" s="18" t="s">
        <v>19</v>
      </c>
      <c r="AA40" s="18" t="s">
        <v>19</v>
      </c>
      <c r="AB40" s="17">
        <v>78</v>
      </c>
      <c r="AC40" s="17">
        <v>87</v>
      </c>
      <c r="AD40" s="18" t="s">
        <v>19</v>
      </c>
      <c r="AE40" s="18" t="s">
        <v>19</v>
      </c>
      <c r="AF40" s="17">
        <v>88</v>
      </c>
      <c r="AG40" s="18" t="s">
        <v>19</v>
      </c>
      <c r="AH40" s="17">
        <v>91</v>
      </c>
      <c r="AI40" s="17">
        <v>76</v>
      </c>
      <c r="AJ40" s="17">
        <v>78</v>
      </c>
      <c r="AK40" s="24">
        <f>X40*1.5+AB40*3+AC40*2+AF40*3.5+AH40*6+AI40*3.5+AJ40*2</f>
        <v>1796.5</v>
      </c>
      <c r="AL40" s="24">
        <v>21.5</v>
      </c>
      <c r="AM40" s="24">
        <f t="shared" si="7"/>
        <v>83.558139534883722</v>
      </c>
      <c r="AN40" s="24">
        <f t="shared" si="8"/>
        <v>4030.5</v>
      </c>
      <c r="AO40" s="24">
        <f t="shared" si="9"/>
        <v>47.5</v>
      </c>
      <c r="AP40" s="24">
        <f t="shared" si="10"/>
        <v>84.852631578947367</v>
      </c>
      <c r="AQ40" s="24">
        <v>0</v>
      </c>
      <c r="AR40" s="24">
        <f t="shared" si="11"/>
        <v>84.852631578947367</v>
      </c>
    </row>
    <row r="41" spans="1:44" x14ac:dyDescent="0.15">
      <c r="A41" s="4">
        <v>38</v>
      </c>
      <c r="B41" s="3" t="s">
        <v>132</v>
      </c>
      <c r="C41" s="3" t="s">
        <v>133</v>
      </c>
      <c r="D41" s="3" t="s">
        <v>19</v>
      </c>
      <c r="E41" s="4">
        <v>84</v>
      </c>
      <c r="F41" s="4">
        <v>72</v>
      </c>
      <c r="G41" s="4">
        <v>78</v>
      </c>
      <c r="H41" s="3" t="s">
        <v>19</v>
      </c>
      <c r="I41" s="4">
        <v>88</v>
      </c>
      <c r="J41" s="3" t="s">
        <v>19</v>
      </c>
      <c r="K41" s="3" t="s">
        <v>19</v>
      </c>
      <c r="L41" s="4">
        <v>83</v>
      </c>
      <c r="M41" s="3" t="s">
        <v>19</v>
      </c>
      <c r="N41" s="3" t="s">
        <v>19</v>
      </c>
      <c r="O41" s="4">
        <v>88</v>
      </c>
      <c r="P41" s="4">
        <v>91</v>
      </c>
      <c r="Q41" s="4">
        <v>97</v>
      </c>
      <c r="R41" s="24">
        <f>E41*2.5+F41*2+G41*2+I41*3+L41*3+O41*4+P41*3+Q41*2.5</f>
        <v>1890.5</v>
      </c>
      <c r="S41" s="24">
        <v>22</v>
      </c>
      <c r="T41" s="24">
        <f t="shared" si="6"/>
        <v>85.931818181818187</v>
      </c>
      <c r="V41" s="16" t="s">
        <v>132</v>
      </c>
      <c r="W41" s="16" t="s">
        <v>133</v>
      </c>
      <c r="X41" s="17">
        <v>67</v>
      </c>
      <c r="Y41" s="18" t="s">
        <v>19</v>
      </c>
      <c r="Z41" s="18" t="s">
        <v>19</v>
      </c>
      <c r="AA41" s="18" t="s">
        <v>19</v>
      </c>
      <c r="AB41" s="17">
        <v>75</v>
      </c>
      <c r="AC41" s="17">
        <v>85</v>
      </c>
      <c r="AD41" s="17">
        <v>87</v>
      </c>
      <c r="AE41" s="18" t="s">
        <v>19</v>
      </c>
      <c r="AF41" s="17">
        <v>93</v>
      </c>
      <c r="AG41" s="17">
        <v>84</v>
      </c>
      <c r="AH41" s="17">
        <v>85</v>
      </c>
      <c r="AI41" s="17">
        <v>83</v>
      </c>
      <c r="AJ41" s="17">
        <v>88</v>
      </c>
      <c r="AK41" s="24">
        <f>X41*1.5+AB41*3+AC41*2+AD41*2+AF41*3.5+AG41*2+AH41*6+AI41*3.5+AJ41*2</f>
        <v>2139.5</v>
      </c>
      <c r="AL41" s="24">
        <v>25.5</v>
      </c>
      <c r="AM41" s="24">
        <f t="shared" si="7"/>
        <v>83.901960784313729</v>
      </c>
      <c r="AN41" s="24">
        <f t="shared" si="8"/>
        <v>4030</v>
      </c>
      <c r="AO41" s="24">
        <f t="shared" si="9"/>
        <v>47.5</v>
      </c>
      <c r="AP41" s="24">
        <f t="shared" si="10"/>
        <v>84.84210526315789</v>
      </c>
      <c r="AQ41" s="24">
        <v>0</v>
      </c>
      <c r="AR41" s="24">
        <f t="shared" si="11"/>
        <v>84.84210526315789</v>
      </c>
    </row>
    <row r="42" spans="1:44" x14ac:dyDescent="0.15">
      <c r="A42" s="4">
        <v>39</v>
      </c>
      <c r="B42" s="3" t="s">
        <v>218</v>
      </c>
      <c r="C42" s="3" t="s">
        <v>219</v>
      </c>
      <c r="D42" s="3" t="s">
        <v>19</v>
      </c>
      <c r="E42" s="4">
        <v>86</v>
      </c>
      <c r="F42" s="4">
        <v>83</v>
      </c>
      <c r="G42" s="4">
        <v>75</v>
      </c>
      <c r="H42" s="3" t="s">
        <v>19</v>
      </c>
      <c r="I42" s="4">
        <v>91</v>
      </c>
      <c r="J42" s="3" t="s">
        <v>19</v>
      </c>
      <c r="K42" s="3" t="s">
        <v>19</v>
      </c>
      <c r="L42" s="4">
        <v>77</v>
      </c>
      <c r="M42" s="3" t="s">
        <v>19</v>
      </c>
      <c r="N42" s="4">
        <v>88</v>
      </c>
      <c r="O42" s="4">
        <v>84</v>
      </c>
      <c r="P42" s="4">
        <v>96</v>
      </c>
      <c r="Q42" s="4">
        <v>88</v>
      </c>
      <c r="R42" s="24">
        <f>E42*2.5+F42*2+G42*2+I42*3+L42*3+N42*2+O42*4+P42*3+Q42*2.5</f>
        <v>2055</v>
      </c>
      <c r="S42" s="24">
        <v>24</v>
      </c>
      <c r="T42" s="24">
        <f t="shared" si="6"/>
        <v>85.625</v>
      </c>
      <c r="V42" s="16" t="s">
        <v>218</v>
      </c>
      <c r="W42" s="16" t="s">
        <v>219</v>
      </c>
      <c r="X42" s="17">
        <v>87</v>
      </c>
      <c r="Y42" s="18" t="s">
        <v>19</v>
      </c>
      <c r="Z42" s="18" t="s">
        <v>19</v>
      </c>
      <c r="AA42" s="18" t="s">
        <v>19</v>
      </c>
      <c r="AB42" s="17">
        <v>79</v>
      </c>
      <c r="AC42" s="17">
        <v>78</v>
      </c>
      <c r="AD42" s="17">
        <v>80</v>
      </c>
      <c r="AE42" s="18" t="s">
        <v>19</v>
      </c>
      <c r="AF42" s="17">
        <v>94</v>
      </c>
      <c r="AG42" s="18" t="s">
        <v>19</v>
      </c>
      <c r="AH42" s="17">
        <v>87</v>
      </c>
      <c r="AI42" s="17">
        <v>75</v>
      </c>
      <c r="AJ42" s="17">
        <v>89</v>
      </c>
      <c r="AK42" s="24">
        <f>X42*1.5+AB42*3+AC42*2+AD42*2+AF42*3.5+AH42*6+AI42*3.5+AJ42*2</f>
        <v>1975</v>
      </c>
      <c r="AL42" s="24">
        <v>23.5</v>
      </c>
      <c r="AM42" s="24">
        <f t="shared" si="7"/>
        <v>84.042553191489361</v>
      </c>
      <c r="AN42" s="24">
        <f t="shared" si="8"/>
        <v>4030</v>
      </c>
      <c r="AO42" s="24">
        <f t="shared" si="9"/>
        <v>47.5</v>
      </c>
      <c r="AP42" s="24">
        <f t="shared" si="10"/>
        <v>84.84210526315789</v>
      </c>
      <c r="AQ42" s="24">
        <v>0</v>
      </c>
      <c r="AR42" s="24">
        <f t="shared" si="11"/>
        <v>84.84210526315789</v>
      </c>
    </row>
    <row r="43" spans="1:44" x14ac:dyDescent="0.15">
      <c r="A43" s="4">
        <v>40</v>
      </c>
      <c r="B43" s="3" t="s">
        <v>276</v>
      </c>
      <c r="C43" s="3" t="s">
        <v>277</v>
      </c>
      <c r="D43" s="3" t="s">
        <v>19</v>
      </c>
      <c r="E43" s="4">
        <v>93</v>
      </c>
      <c r="F43" s="4">
        <v>90</v>
      </c>
      <c r="G43" s="4">
        <v>88</v>
      </c>
      <c r="H43" s="3" t="s">
        <v>19</v>
      </c>
      <c r="I43" s="4">
        <v>86</v>
      </c>
      <c r="J43" s="3" t="s">
        <v>19</v>
      </c>
      <c r="K43" s="3" t="s">
        <v>19</v>
      </c>
      <c r="L43" s="4">
        <v>69</v>
      </c>
      <c r="M43" s="3" t="s">
        <v>19</v>
      </c>
      <c r="N43" s="3" t="s">
        <v>19</v>
      </c>
      <c r="O43" s="4">
        <v>91</v>
      </c>
      <c r="P43" s="4">
        <v>92</v>
      </c>
      <c r="Q43" s="4">
        <v>88</v>
      </c>
      <c r="R43" s="24">
        <f>E43*2.5+F43*2+G43*2+I43*3+L43*3+O43*4+P43*3+Q43*2.5</f>
        <v>1913.5</v>
      </c>
      <c r="S43" s="24">
        <v>22</v>
      </c>
      <c r="T43" s="24">
        <f t="shared" si="6"/>
        <v>86.977272727272734</v>
      </c>
      <c r="V43" s="16" t="s">
        <v>276</v>
      </c>
      <c r="W43" s="16" t="s">
        <v>277</v>
      </c>
      <c r="X43" s="17">
        <v>85</v>
      </c>
      <c r="Y43" s="18" t="s">
        <v>19</v>
      </c>
      <c r="Z43" s="18" t="s">
        <v>19</v>
      </c>
      <c r="AA43" s="18" t="s">
        <v>19</v>
      </c>
      <c r="AB43" s="17">
        <v>79</v>
      </c>
      <c r="AC43" s="17">
        <v>82</v>
      </c>
      <c r="AD43" s="18" t="s">
        <v>19</v>
      </c>
      <c r="AE43" s="18" t="s">
        <v>19</v>
      </c>
      <c r="AF43" s="17">
        <v>96</v>
      </c>
      <c r="AG43" s="17">
        <v>87</v>
      </c>
      <c r="AH43" s="17">
        <v>86</v>
      </c>
      <c r="AI43" s="17">
        <v>61</v>
      </c>
      <c r="AJ43" s="17">
        <v>89</v>
      </c>
      <c r="AK43" s="24">
        <f>X43*1.5+AB43*3+AC43*2+AF43*3.5+AG43*2+AH43*6+AI43*3.5+AJ43*2</f>
        <v>1946</v>
      </c>
      <c r="AL43" s="24">
        <v>23.5</v>
      </c>
      <c r="AM43" s="24">
        <f t="shared" si="7"/>
        <v>82.808510638297875</v>
      </c>
      <c r="AN43" s="24">
        <f t="shared" si="8"/>
        <v>3859.5</v>
      </c>
      <c r="AO43" s="24">
        <f t="shared" si="9"/>
        <v>45.5</v>
      </c>
      <c r="AP43" s="24">
        <f t="shared" si="10"/>
        <v>84.824175824175825</v>
      </c>
      <c r="AQ43" s="24">
        <v>0</v>
      </c>
      <c r="AR43" s="24">
        <f t="shared" si="11"/>
        <v>84.824175824175825</v>
      </c>
    </row>
    <row r="44" spans="1:44" x14ac:dyDescent="0.15">
      <c r="A44" s="4">
        <v>41</v>
      </c>
      <c r="B44" s="3" t="s">
        <v>296</v>
      </c>
      <c r="C44" s="3" t="s">
        <v>297</v>
      </c>
      <c r="D44" s="3" t="s">
        <v>19</v>
      </c>
      <c r="E44" s="4">
        <v>88</v>
      </c>
      <c r="F44" s="4">
        <v>74</v>
      </c>
      <c r="G44" s="4">
        <v>89</v>
      </c>
      <c r="H44" s="3" t="s">
        <v>19</v>
      </c>
      <c r="I44" s="4">
        <v>90</v>
      </c>
      <c r="J44" s="3" t="s">
        <v>19</v>
      </c>
      <c r="K44" s="3" t="s">
        <v>19</v>
      </c>
      <c r="L44" s="4">
        <v>85</v>
      </c>
      <c r="M44" s="3" t="s">
        <v>19</v>
      </c>
      <c r="N44" s="4">
        <v>88</v>
      </c>
      <c r="O44" s="4">
        <v>92</v>
      </c>
      <c r="P44" s="4">
        <v>78</v>
      </c>
      <c r="Q44" s="4">
        <v>86</v>
      </c>
      <c r="R44" s="24">
        <f>E44*2.5+F44*2+G44*2+I44*3+L44*3+N44*2+O44*4+P44*3+Q44*2.5</f>
        <v>2064</v>
      </c>
      <c r="S44" s="24">
        <v>24</v>
      </c>
      <c r="T44" s="24">
        <f t="shared" si="6"/>
        <v>86</v>
      </c>
      <c r="V44" s="16" t="s">
        <v>296</v>
      </c>
      <c r="W44" s="16" t="s">
        <v>297</v>
      </c>
      <c r="X44" s="17">
        <v>79</v>
      </c>
      <c r="Y44" s="18" t="s">
        <v>19</v>
      </c>
      <c r="Z44" s="18" t="s">
        <v>19</v>
      </c>
      <c r="AA44" s="18" t="s">
        <v>19</v>
      </c>
      <c r="AB44" s="17">
        <v>82</v>
      </c>
      <c r="AC44" s="17">
        <v>85</v>
      </c>
      <c r="AD44" s="17">
        <v>78</v>
      </c>
      <c r="AE44" s="18" t="s">
        <v>19</v>
      </c>
      <c r="AF44" s="17">
        <v>90</v>
      </c>
      <c r="AG44" s="18" t="s">
        <v>19</v>
      </c>
      <c r="AH44" s="17">
        <v>88</v>
      </c>
      <c r="AI44" s="17">
        <v>74</v>
      </c>
      <c r="AJ44" s="17">
        <v>79</v>
      </c>
      <c r="AK44" s="24">
        <f>X44*1.5+AB44*3+AC44*2+AD44*2+AF44*3.5+AH44*6+AI44*3.5+AJ44*2</f>
        <v>1950.5</v>
      </c>
      <c r="AL44" s="24">
        <v>23.5</v>
      </c>
      <c r="AM44" s="24">
        <f t="shared" si="7"/>
        <v>83</v>
      </c>
      <c r="AN44" s="24">
        <f t="shared" si="8"/>
        <v>4014.5</v>
      </c>
      <c r="AO44" s="24">
        <f t="shared" si="9"/>
        <v>47.5</v>
      </c>
      <c r="AP44" s="24">
        <f t="shared" si="10"/>
        <v>84.515789473684208</v>
      </c>
      <c r="AQ44" s="24">
        <v>0</v>
      </c>
      <c r="AR44" s="24">
        <f t="shared" si="11"/>
        <v>84.515789473684208</v>
      </c>
    </row>
    <row r="45" spans="1:44" x14ac:dyDescent="0.15">
      <c r="A45" s="4">
        <v>42</v>
      </c>
      <c r="B45" s="3" t="s">
        <v>186</v>
      </c>
      <c r="C45" s="3" t="s">
        <v>187</v>
      </c>
      <c r="D45" s="3" t="s">
        <v>19</v>
      </c>
      <c r="E45" s="4">
        <v>88</v>
      </c>
      <c r="F45" s="4">
        <v>75</v>
      </c>
      <c r="G45" s="4">
        <v>86</v>
      </c>
      <c r="H45" s="3" t="s">
        <v>19</v>
      </c>
      <c r="I45" s="4">
        <v>85</v>
      </c>
      <c r="J45" s="3" t="s">
        <v>19</v>
      </c>
      <c r="K45" s="4">
        <v>87</v>
      </c>
      <c r="L45" s="4">
        <v>86</v>
      </c>
      <c r="M45" s="3" t="s">
        <v>19</v>
      </c>
      <c r="N45" s="3" t="s">
        <v>19</v>
      </c>
      <c r="O45" s="4">
        <v>87</v>
      </c>
      <c r="P45" s="4">
        <v>93</v>
      </c>
      <c r="Q45" s="4">
        <v>92</v>
      </c>
      <c r="R45" s="24">
        <f>E45*2.5+F45*2+G45*2+I45*3+K45*1.5+L45*3+O45*4+P45*3+Q45*2.5</f>
        <v>2042.5</v>
      </c>
      <c r="S45" s="24">
        <v>23.5</v>
      </c>
      <c r="T45" s="24">
        <f t="shared" si="6"/>
        <v>86.914893617021278</v>
      </c>
      <c r="V45" s="16" t="s">
        <v>186</v>
      </c>
      <c r="W45" s="16" t="s">
        <v>187</v>
      </c>
      <c r="X45" s="17">
        <v>78</v>
      </c>
      <c r="Y45" s="18" t="s">
        <v>19</v>
      </c>
      <c r="Z45" s="18" t="s">
        <v>19</v>
      </c>
      <c r="AA45" s="18" t="s">
        <v>19</v>
      </c>
      <c r="AB45" s="17">
        <v>80</v>
      </c>
      <c r="AC45" s="17">
        <v>92</v>
      </c>
      <c r="AD45" s="17">
        <v>84</v>
      </c>
      <c r="AE45" s="18" t="s">
        <v>19</v>
      </c>
      <c r="AF45" s="17">
        <v>87</v>
      </c>
      <c r="AG45" s="17">
        <v>89</v>
      </c>
      <c r="AH45" s="17">
        <v>80</v>
      </c>
      <c r="AI45" s="17">
        <v>77</v>
      </c>
      <c r="AJ45" s="17">
        <v>78</v>
      </c>
      <c r="AK45" s="24">
        <f>X45*1.5+AB45*3+AC45*2+AD45*2+AF45*3.5+AG45*2+AH45*6+AI45*3.5+AJ45*2</f>
        <v>2097</v>
      </c>
      <c r="AL45" s="24">
        <v>25.5</v>
      </c>
      <c r="AM45" s="24">
        <f t="shared" si="7"/>
        <v>82.235294117647058</v>
      </c>
      <c r="AN45" s="24">
        <f t="shared" si="8"/>
        <v>4139.5</v>
      </c>
      <c r="AO45" s="24">
        <f t="shared" si="9"/>
        <v>49</v>
      </c>
      <c r="AP45" s="24">
        <f t="shared" si="10"/>
        <v>84.479591836734699</v>
      </c>
      <c r="AQ45" s="24">
        <v>0</v>
      </c>
      <c r="AR45" s="24">
        <f t="shared" si="11"/>
        <v>84.479591836734699</v>
      </c>
    </row>
    <row r="46" spans="1:44" x14ac:dyDescent="0.15">
      <c r="A46" s="4">
        <v>43</v>
      </c>
      <c r="B46" s="3" t="s">
        <v>294</v>
      </c>
      <c r="C46" s="3" t="s">
        <v>295</v>
      </c>
      <c r="D46" s="3" t="s">
        <v>19</v>
      </c>
      <c r="E46" s="4">
        <v>83</v>
      </c>
      <c r="F46" s="4">
        <v>83</v>
      </c>
      <c r="G46" s="4">
        <v>82</v>
      </c>
      <c r="H46" s="3" t="s">
        <v>19</v>
      </c>
      <c r="I46" s="4">
        <v>94</v>
      </c>
      <c r="J46" s="3" t="s">
        <v>19</v>
      </c>
      <c r="K46" s="3" t="s">
        <v>19</v>
      </c>
      <c r="L46" s="4">
        <v>90</v>
      </c>
      <c r="M46" s="3" t="s">
        <v>19</v>
      </c>
      <c r="N46" s="4">
        <v>82</v>
      </c>
      <c r="O46" s="4">
        <v>80</v>
      </c>
      <c r="P46" s="4">
        <v>77</v>
      </c>
      <c r="Q46" s="4">
        <v>75</v>
      </c>
      <c r="R46" s="24">
        <f>E46*2.5+F46*2+G46*2+I46*3+L46*3+N46*2+O46*4+P46*3+Q46*2.5</f>
        <v>1992</v>
      </c>
      <c r="S46" s="24">
        <v>24</v>
      </c>
      <c r="T46" s="24">
        <f t="shared" si="6"/>
        <v>83</v>
      </c>
      <c r="V46" s="16" t="s">
        <v>294</v>
      </c>
      <c r="W46" s="16" t="s">
        <v>295</v>
      </c>
      <c r="X46" s="17">
        <v>94</v>
      </c>
      <c r="Y46" s="18" t="s">
        <v>19</v>
      </c>
      <c r="Z46" s="18" t="s">
        <v>19</v>
      </c>
      <c r="AA46" s="18" t="s">
        <v>19</v>
      </c>
      <c r="AB46" s="17">
        <v>83</v>
      </c>
      <c r="AC46" s="17">
        <v>81</v>
      </c>
      <c r="AD46" s="17">
        <v>85</v>
      </c>
      <c r="AE46" s="18" t="s">
        <v>19</v>
      </c>
      <c r="AF46" s="17">
        <v>96</v>
      </c>
      <c r="AG46" s="18" t="s">
        <v>19</v>
      </c>
      <c r="AH46" s="17">
        <v>78</v>
      </c>
      <c r="AI46" s="17">
        <v>76</v>
      </c>
      <c r="AJ46" s="17">
        <v>88</v>
      </c>
      <c r="AK46" s="24">
        <f>X46*1.5+AB46*3+AC46*2+AD46*2+AF46*3.5+AH46*6+AI46*3.5+AJ46*2</f>
        <v>1968</v>
      </c>
      <c r="AL46" s="24">
        <v>23.5</v>
      </c>
      <c r="AM46" s="24">
        <f t="shared" si="7"/>
        <v>83.744680851063833</v>
      </c>
      <c r="AN46" s="24">
        <f t="shared" si="8"/>
        <v>3960</v>
      </c>
      <c r="AO46" s="24">
        <f t="shared" si="9"/>
        <v>47.5</v>
      </c>
      <c r="AP46" s="24">
        <f t="shared" si="10"/>
        <v>83.368421052631575</v>
      </c>
      <c r="AQ46" s="24">
        <v>1</v>
      </c>
      <c r="AR46" s="24">
        <f t="shared" si="11"/>
        <v>84.368421052631575</v>
      </c>
    </row>
    <row r="47" spans="1:44" x14ac:dyDescent="0.15">
      <c r="A47" s="4">
        <v>44</v>
      </c>
      <c r="B47" s="3" t="s">
        <v>86</v>
      </c>
      <c r="C47" s="3" t="s">
        <v>87</v>
      </c>
      <c r="D47" s="3" t="s">
        <v>19</v>
      </c>
      <c r="E47" s="4">
        <v>81</v>
      </c>
      <c r="F47" s="4">
        <v>72</v>
      </c>
      <c r="G47" s="4">
        <v>79</v>
      </c>
      <c r="H47" s="3" t="s">
        <v>19</v>
      </c>
      <c r="I47" s="4">
        <v>83</v>
      </c>
      <c r="J47" s="3" t="s">
        <v>19</v>
      </c>
      <c r="K47" s="3" t="s">
        <v>19</v>
      </c>
      <c r="L47" s="4">
        <v>80</v>
      </c>
      <c r="M47" s="4">
        <v>90</v>
      </c>
      <c r="N47" s="4">
        <v>96</v>
      </c>
      <c r="O47" s="4">
        <v>91</v>
      </c>
      <c r="P47" s="4">
        <v>93</v>
      </c>
      <c r="Q47" s="4">
        <v>91</v>
      </c>
      <c r="R47" s="24">
        <f>E47*2.5+F47*2+G47*2+I47*3+L47*3+M47*2+N47*2+O47*4+P47*3+Q47*2.5</f>
        <v>2236</v>
      </c>
      <c r="S47" s="24">
        <v>26</v>
      </c>
      <c r="T47" s="24">
        <f t="shared" si="6"/>
        <v>86</v>
      </c>
      <c r="V47" s="16" t="s">
        <v>86</v>
      </c>
      <c r="W47" s="16" t="s">
        <v>87</v>
      </c>
      <c r="X47" s="17">
        <v>80</v>
      </c>
      <c r="Y47" s="18" t="s">
        <v>19</v>
      </c>
      <c r="Z47" s="18" t="s">
        <v>19</v>
      </c>
      <c r="AA47" s="18" t="s">
        <v>19</v>
      </c>
      <c r="AB47" s="17">
        <v>82</v>
      </c>
      <c r="AC47" s="17">
        <v>90</v>
      </c>
      <c r="AD47" s="18" t="s">
        <v>19</v>
      </c>
      <c r="AE47" s="18" t="s">
        <v>19</v>
      </c>
      <c r="AF47" s="17">
        <v>78</v>
      </c>
      <c r="AG47" s="18" t="s">
        <v>19</v>
      </c>
      <c r="AH47" s="17">
        <v>87</v>
      </c>
      <c r="AI47" s="17">
        <v>77</v>
      </c>
      <c r="AJ47" s="17">
        <v>77</v>
      </c>
      <c r="AK47" s="24">
        <f>X47*1.5+AB47*3+AC47*2+AF47*3.5+AH47*6+AI47*3.5+AJ47*2</f>
        <v>1764.5</v>
      </c>
      <c r="AL47" s="24">
        <v>21.5</v>
      </c>
      <c r="AM47" s="24">
        <f t="shared" si="7"/>
        <v>82.069767441860463</v>
      </c>
      <c r="AN47" s="24">
        <f t="shared" si="8"/>
        <v>4000.5</v>
      </c>
      <c r="AO47" s="24">
        <f t="shared" si="9"/>
        <v>47.5</v>
      </c>
      <c r="AP47" s="24">
        <f t="shared" si="10"/>
        <v>84.221052631578942</v>
      </c>
      <c r="AQ47" s="24">
        <v>0</v>
      </c>
      <c r="AR47" s="24">
        <f t="shared" si="11"/>
        <v>84.221052631578942</v>
      </c>
    </row>
    <row r="48" spans="1:44" x14ac:dyDescent="0.15">
      <c r="A48" s="4">
        <v>45</v>
      </c>
      <c r="B48" s="3" t="s">
        <v>138</v>
      </c>
      <c r="C48" s="3" t="s">
        <v>139</v>
      </c>
      <c r="D48" s="3" t="s">
        <v>19</v>
      </c>
      <c r="E48" s="4">
        <v>83</v>
      </c>
      <c r="F48" s="4">
        <v>84</v>
      </c>
      <c r="G48" s="4">
        <v>88</v>
      </c>
      <c r="H48" s="3" t="s">
        <v>19</v>
      </c>
      <c r="I48" s="4">
        <v>82</v>
      </c>
      <c r="J48" s="3" t="s">
        <v>19</v>
      </c>
      <c r="K48" s="3" t="s">
        <v>19</v>
      </c>
      <c r="L48" s="4">
        <v>75</v>
      </c>
      <c r="M48" s="3" t="s">
        <v>19</v>
      </c>
      <c r="N48" s="3" t="s">
        <v>19</v>
      </c>
      <c r="O48" s="4">
        <v>91</v>
      </c>
      <c r="P48" s="4">
        <v>90</v>
      </c>
      <c r="Q48" s="4">
        <v>85</v>
      </c>
      <c r="R48" s="24">
        <f>E48*2.5+F48*2+G48*2+I48*3+L48*3+O48*4+P48*3+Q48*2.5</f>
        <v>1869</v>
      </c>
      <c r="S48" s="24">
        <v>22</v>
      </c>
      <c r="T48" s="24">
        <f t="shared" si="6"/>
        <v>84.954545454545453</v>
      </c>
      <c r="V48" s="16" t="s">
        <v>138</v>
      </c>
      <c r="W48" s="16" t="s">
        <v>139</v>
      </c>
      <c r="X48" s="17">
        <v>82</v>
      </c>
      <c r="Y48" s="18" t="s">
        <v>19</v>
      </c>
      <c r="Z48" s="18" t="s">
        <v>19</v>
      </c>
      <c r="AA48" s="18" t="s">
        <v>19</v>
      </c>
      <c r="AB48" s="17">
        <v>75</v>
      </c>
      <c r="AC48" s="17">
        <v>84</v>
      </c>
      <c r="AD48" s="17">
        <v>87</v>
      </c>
      <c r="AE48" s="18" t="s">
        <v>19</v>
      </c>
      <c r="AF48" s="17">
        <v>93</v>
      </c>
      <c r="AG48" s="17">
        <v>87</v>
      </c>
      <c r="AH48" s="17">
        <v>79</v>
      </c>
      <c r="AI48" s="17">
        <v>72</v>
      </c>
      <c r="AJ48" s="17">
        <v>84</v>
      </c>
      <c r="AK48" s="24">
        <f>X48*1.5+AB48*3+AC48*2+AD48*2+AF48*3.5+AG48*2+AH48*6+AI48*3.5+AJ48*2</f>
        <v>2083.5</v>
      </c>
      <c r="AL48" s="24">
        <v>25.5</v>
      </c>
      <c r="AM48" s="24">
        <f t="shared" si="7"/>
        <v>81.705882352941174</v>
      </c>
      <c r="AN48" s="24">
        <f t="shared" si="8"/>
        <v>3952.5</v>
      </c>
      <c r="AO48" s="24">
        <f t="shared" si="9"/>
        <v>47.5</v>
      </c>
      <c r="AP48" s="24">
        <f t="shared" si="10"/>
        <v>83.21052631578948</v>
      </c>
      <c r="AQ48" s="24">
        <v>1</v>
      </c>
      <c r="AR48" s="24">
        <f t="shared" si="11"/>
        <v>84.21052631578948</v>
      </c>
    </row>
    <row r="49" spans="1:44" x14ac:dyDescent="0.15">
      <c r="A49" s="4">
        <v>46</v>
      </c>
      <c r="B49" s="3" t="s">
        <v>140</v>
      </c>
      <c r="C49" s="3" t="s">
        <v>141</v>
      </c>
      <c r="D49" s="3" t="s">
        <v>19</v>
      </c>
      <c r="E49" s="4">
        <v>88</v>
      </c>
      <c r="F49" s="4">
        <v>81</v>
      </c>
      <c r="G49" s="4">
        <v>82</v>
      </c>
      <c r="H49" s="3" t="s">
        <v>19</v>
      </c>
      <c r="I49" s="4">
        <v>90</v>
      </c>
      <c r="J49" s="3" t="s">
        <v>19</v>
      </c>
      <c r="K49" s="3" t="s">
        <v>19</v>
      </c>
      <c r="L49" s="4">
        <v>77</v>
      </c>
      <c r="M49" s="3" t="s">
        <v>19</v>
      </c>
      <c r="N49" s="3" t="s">
        <v>19</v>
      </c>
      <c r="O49" s="4">
        <v>75</v>
      </c>
      <c r="P49" s="4">
        <v>95</v>
      </c>
      <c r="Q49" s="4">
        <v>90</v>
      </c>
      <c r="R49" s="24">
        <f>E49*2.5+F49*2+G49*2+I49*3+L49*3+O49*4+P49*3+Q49*2.5</f>
        <v>1857</v>
      </c>
      <c r="S49" s="24">
        <v>22</v>
      </c>
      <c r="T49" s="24">
        <f t="shared" si="6"/>
        <v>84.409090909090907</v>
      </c>
      <c r="V49" s="16" t="s">
        <v>140</v>
      </c>
      <c r="W49" s="16" t="s">
        <v>141</v>
      </c>
      <c r="X49" s="17">
        <v>83</v>
      </c>
      <c r="Y49" s="18" t="s">
        <v>19</v>
      </c>
      <c r="Z49" s="18" t="s">
        <v>19</v>
      </c>
      <c r="AA49" s="18" t="s">
        <v>19</v>
      </c>
      <c r="AB49" s="17">
        <v>76</v>
      </c>
      <c r="AC49" s="17">
        <v>68</v>
      </c>
      <c r="AD49" s="17">
        <v>88</v>
      </c>
      <c r="AE49" s="18" t="s">
        <v>19</v>
      </c>
      <c r="AF49" s="17">
        <v>88</v>
      </c>
      <c r="AG49" s="17">
        <v>85</v>
      </c>
      <c r="AH49" s="17">
        <v>91</v>
      </c>
      <c r="AI49" s="17">
        <v>77</v>
      </c>
      <c r="AJ49" s="17">
        <v>85</v>
      </c>
      <c r="AK49" s="24">
        <f>X49*1.5+AB49*3+AC49*2+AD49*2+AF49*3.5+AG49*2+AH49*6+AI49*3.5+AJ49*2</f>
        <v>2128</v>
      </c>
      <c r="AL49" s="24">
        <v>25.5</v>
      </c>
      <c r="AM49" s="24">
        <f t="shared" si="7"/>
        <v>83.450980392156865</v>
      </c>
      <c r="AN49" s="24">
        <f t="shared" si="8"/>
        <v>3985</v>
      </c>
      <c r="AO49" s="24">
        <f t="shared" si="9"/>
        <v>47.5</v>
      </c>
      <c r="AP49" s="24">
        <f t="shared" si="10"/>
        <v>83.89473684210526</v>
      </c>
      <c r="AQ49" s="24">
        <v>0</v>
      </c>
      <c r="AR49" s="24">
        <f t="shared" si="11"/>
        <v>83.89473684210526</v>
      </c>
    </row>
    <row r="50" spans="1:44" x14ac:dyDescent="0.15">
      <c r="A50" s="4">
        <v>47</v>
      </c>
      <c r="B50" s="3" t="s">
        <v>94</v>
      </c>
      <c r="C50" s="3" t="s">
        <v>95</v>
      </c>
      <c r="D50" s="3" t="s">
        <v>19</v>
      </c>
      <c r="E50" s="4">
        <v>81</v>
      </c>
      <c r="F50" s="4">
        <v>84</v>
      </c>
      <c r="G50" s="4">
        <v>86</v>
      </c>
      <c r="H50" s="3" t="s">
        <v>19</v>
      </c>
      <c r="I50" s="4">
        <v>86</v>
      </c>
      <c r="J50" s="3" t="s">
        <v>19</v>
      </c>
      <c r="K50" s="3" t="s">
        <v>19</v>
      </c>
      <c r="L50" s="4">
        <v>74</v>
      </c>
      <c r="M50" s="3" t="s">
        <v>19</v>
      </c>
      <c r="N50" s="4">
        <v>67</v>
      </c>
      <c r="O50" s="4">
        <v>83</v>
      </c>
      <c r="P50" s="4">
        <v>90</v>
      </c>
      <c r="Q50" s="4">
        <v>81</v>
      </c>
      <c r="R50" s="24">
        <f>E50*2.5+F50*2+G50*2+I50*3+L50*3+N50*2+O50*4+P50*3+Q50*2.5</f>
        <v>1961</v>
      </c>
      <c r="S50" s="24">
        <v>24</v>
      </c>
      <c r="T50" s="24">
        <f t="shared" si="6"/>
        <v>81.708333333333329</v>
      </c>
      <c r="V50" s="16" t="s">
        <v>94</v>
      </c>
      <c r="W50" s="16" t="s">
        <v>95</v>
      </c>
      <c r="X50" s="17">
        <v>83</v>
      </c>
      <c r="Y50" s="18" t="s">
        <v>19</v>
      </c>
      <c r="Z50" s="18" t="s">
        <v>19</v>
      </c>
      <c r="AA50" s="18" t="s">
        <v>19</v>
      </c>
      <c r="AB50" s="17">
        <v>82</v>
      </c>
      <c r="AC50" s="17">
        <v>87</v>
      </c>
      <c r="AD50" s="17">
        <v>90</v>
      </c>
      <c r="AE50" s="18" t="s">
        <v>19</v>
      </c>
      <c r="AF50" s="17">
        <v>94</v>
      </c>
      <c r="AG50" s="18" t="s">
        <v>19</v>
      </c>
      <c r="AH50" s="17">
        <v>85</v>
      </c>
      <c r="AI50" s="17">
        <v>80</v>
      </c>
      <c r="AJ50" s="17">
        <v>86</v>
      </c>
      <c r="AK50" s="24">
        <f>X50*1.5+AB50*3+AC50*2+AD50*2+AF50*3.5+AH50*6+AI50*3.5+AJ50*2</f>
        <v>2015.5</v>
      </c>
      <c r="AL50" s="24">
        <v>23.5</v>
      </c>
      <c r="AM50" s="24">
        <f t="shared" si="7"/>
        <v>85.765957446808514</v>
      </c>
      <c r="AN50" s="24">
        <f t="shared" si="8"/>
        <v>3976.5</v>
      </c>
      <c r="AO50" s="24">
        <f t="shared" si="9"/>
        <v>47.5</v>
      </c>
      <c r="AP50" s="24">
        <f t="shared" si="10"/>
        <v>83.715789473684211</v>
      </c>
      <c r="AQ50" s="24">
        <v>0</v>
      </c>
      <c r="AR50" s="24">
        <f t="shared" si="11"/>
        <v>83.715789473684211</v>
      </c>
    </row>
    <row r="51" spans="1:44" x14ac:dyDescent="0.15">
      <c r="A51" s="4">
        <v>48</v>
      </c>
      <c r="B51" s="3" t="s">
        <v>152</v>
      </c>
      <c r="C51" s="3" t="s">
        <v>153</v>
      </c>
      <c r="D51" s="3" t="s">
        <v>19</v>
      </c>
      <c r="E51" s="4">
        <v>82</v>
      </c>
      <c r="F51" s="4">
        <v>81</v>
      </c>
      <c r="G51" s="4">
        <v>83</v>
      </c>
      <c r="H51" s="3" t="s">
        <v>19</v>
      </c>
      <c r="I51" s="4">
        <v>88</v>
      </c>
      <c r="J51" s="3" t="s">
        <v>19</v>
      </c>
      <c r="K51" s="3" t="s">
        <v>19</v>
      </c>
      <c r="L51" s="4">
        <v>71</v>
      </c>
      <c r="M51" s="3" t="s">
        <v>19</v>
      </c>
      <c r="N51" s="3" t="s">
        <v>19</v>
      </c>
      <c r="O51" s="4">
        <v>87</v>
      </c>
      <c r="P51" s="4">
        <v>91</v>
      </c>
      <c r="Q51" s="4">
        <v>89</v>
      </c>
      <c r="R51" s="24">
        <f>E51*2.5+F51*2+G51*2+I51*3+L51*3+O51*4+P51*3+Q51*2.5</f>
        <v>1853.5</v>
      </c>
      <c r="S51" s="24">
        <v>22</v>
      </c>
      <c r="T51" s="24">
        <f t="shared" si="6"/>
        <v>84.25</v>
      </c>
      <c r="V51" s="16" t="s">
        <v>152</v>
      </c>
      <c r="W51" s="16" t="s">
        <v>153</v>
      </c>
      <c r="X51" s="17">
        <v>77</v>
      </c>
      <c r="Y51" s="18" t="s">
        <v>19</v>
      </c>
      <c r="Z51" s="18" t="s">
        <v>19</v>
      </c>
      <c r="AA51" s="18" t="s">
        <v>19</v>
      </c>
      <c r="AB51" s="17">
        <v>80</v>
      </c>
      <c r="AC51" s="17">
        <v>79</v>
      </c>
      <c r="AD51" s="17">
        <v>86</v>
      </c>
      <c r="AE51" s="18" t="s">
        <v>19</v>
      </c>
      <c r="AF51" s="17">
        <v>96</v>
      </c>
      <c r="AG51" s="17">
        <v>85</v>
      </c>
      <c r="AH51" s="17">
        <v>72</v>
      </c>
      <c r="AI51" s="17">
        <v>74</v>
      </c>
      <c r="AJ51" s="17">
        <v>91</v>
      </c>
      <c r="AK51" s="24">
        <f>X51*1.5+AB51*3+AC51*2+AD51*2+AF51*3.5+AG51*2+AH51*6+AI51*3.5+AJ51*2</f>
        <v>2064.5</v>
      </c>
      <c r="AL51" s="24">
        <v>25.5</v>
      </c>
      <c r="AM51" s="24">
        <f t="shared" si="7"/>
        <v>80.960784313725483</v>
      </c>
      <c r="AN51" s="24">
        <f t="shared" si="8"/>
        <v>3918</v>
      </c>
      <c r="AO51" s="24">
        <f t="shared" si="9"/>
        <v>47.5</v>
      </c>
      <c r="AP51" s="24">
        <f t="shared" si="10"/>
        <v>82.484210526315792</v>
      </c>
      <c r="AQ51" s="24">
        <v>1</v>
      </c>
      <c r="AR51" s="24">
        <f t="shared" si="11"/>
        <v>83.484210526315792</v>
      </c>
    </row>
    <row r="52" spans="1:44" x14ac:dyDescent="0.15">
      <c r="A52" s="4">
        <v>49</v>
      </c>
      <c r="B52" s="3" t="s">
        <v>106</v>
      </c>
      <c r="C52" s="3" t="s">
        <v>107</v>
      </c>
      <c r="D52" s="3" t="s">
        <v>19</v>
      </c>
      <c r="E52" s="4">
        <v>82</v>
      </c>
      <c r="F52" s="4">
        <v>82</v>
      </c>
      <c r="G52" s="4">
        <v>80</v>
      </c>
      <c r="H52" s="3" t="s">
        <v>19</v>
      </c>
      <c r="I52" s="4">
        <v>77</v>
      </c>
      <c r="J52" s="3" t="s">
        <v>19</v>
      </c>
      <c r="K52" s="3" t="s">
        <v>19</v>
      </c>
      <c r="L52" s="4">
        <v>83</v>
      </c>
      <c r="M52" s="3" t="s">
        <v>19</v>
      </c>
      <c r="N52" s="4">
        <v>85</v>
      </c>
      <c r="O52" s="4">
        <v>83</v>
      </c>
      <c r="P52" s="4">
        <v>93</v>
      </c>
      <c r="Q52" s="4">
        <v>94</v>
      </c>
      <c r="R52" s="24">
        <f>E52*2.5+F52*2+G52*2+I52*3+L52*3+N52*2+O52*4+P52*3+Q52*2.5</f>
        <v>2025</v>
      </c>
      <c r="S52" s="24">
        <v>24</v>
      </c>
      <c r="T52" s="24">
        <f t="shared" si="6"/>
        <v>84.375</v>
      </c>
      <c r="V52" s="16" t="s">
        <v>106</v>
      </c>
      <c r="W52" s="16" t="s">
        <v>107</v>
      </c>
      <c r="X52" s="17">
        <v>75</v>
      </c>
      <c r="Y52" s="18" t="s">
        <v>19</v>
      </c>
      <c r="Z52" s="18" t="s">
        <v>19</v>
      </c>
      <c r="AA52" s="18" t="s">
        <v>19</v>
      </c>
      <c r="AB52" s="17">
        <v>87</v>
      </c>
      <c r="AC52" s="17">
        <v>85</v>
      </c>
      <c r="AD52" s="17">
        <v>78</v>
      </c>
      <c r="AE52" s="18" t="s">
        <v>19</v>
      </c>
      <c r="AF52" s="17">
        <v>96</v>
      </c>
      <c r="AG52" s="18" t="s">
        <v>19</v>
      </c>
      <c r="AH52" s="17">
        <v>81</v>
      </c>
      <c r="AI52" s="17">
        <v>74</v>
      </c>
      <c r="AJ52" s="17">
        <v>79</v>
      </c>
      <c r="AK52" s="24">
        <f>X52*1.5+AB52*3+AC52*2+AD52*2+AF52*3.5+AH52*6+AI52*3.5+AJ52*2</f>
        <v>1938.5</v>
      </c>
      <c r="AL52" s="24">
        <v>23.5</v>
      </c>
      <c r="AM52" s="24">
        <f t="shared" si="7"/>
        <v>82.489361702127653</v>
      </c>
      <c r="AN52" s="24">
        <f t="shared" si="8"/>
        <v>3963.5</v>
      </c>
      <c r="AO52" s="24">
        <f t="shared" si="9"/>
        <v>47.5</v>
      </c>
      <c r="AP52" s="24">
        <f t="shared" si="10"/>
        <v>83.442105263157899</v>
      </c>
      <c r="AQ52" s="24">
        <v>0</v>
      </c>
      <c r="AR52" s="24">
        <f t="shared" si="11"/>
        <v>83.442105263157899</v>
      </c>
    </row>
    <row r="53" spans="1:44" x14ac:dyDescent="0.15">
      <c r="A53" s="4">
        <v>50</v>
      </c>
      <c r="B53" s="3" t="s">
        <v>286</v>
      </c>
      <c r="C53" s="3" t="s">
        <v>287</v>
      </c>
      <c r="D53" s="3" t="s">
        <v>19</v>
      </c>
      <c r="E53" s="4">
        <v>85</v>
      </c>
      <c r="F53" s="4">
        <v>79</v>
      </c>
      <c r="G53" s="4">
        <v>82</v>
      </c>
      <c r="H53" s="3" t="s">
        <v>19</v>
      </c>
      <c r="I53" s="4">
        <v>75</v>
      </c>
      <c r="J53" s="3" t="s">
        <v>19</v>
      </c>
      <c r="K53" s="3" t="s">
        <v>19</v>
      </c>
      <c r="L53" s="4">
        <v>81</v>
      </c>
      <c r="M53" s="3" t="s">
        <v>19</v>
      </c>
      <c r="N53" s="3" t="s">
        <v>19</v>
      </c>
      <c r="O53" s="4">
        <v>95</v>
      </c>
      <c r="P53" s="4">
        <v>92</v>
      </c>
      <c r="Q53" s="4">
        <v>81</v>
      </c>
      <c r="R53" s="24">
        <f>E53*2.5+F53*2+G53*2+I53*3+L53*3+O53*4+P53*3+Q53*2.5</f>
        <v>1861</v>
      </c>
      <c r="S53" s="24">
        <v>22</v>
      </c>
      <c r="T53" s="24">
        <f t="shared" si="6"/>
        <v>84.590909090909093</v>
      </c>
      <c r="V53" s="16" t="s">
        <v>286</v>
      </c>
      <c r="W53" s="16" t="s">
        <v>287</v>
      </c>
      <c r="X53" s="17">
        <v>75</v>
      </c>
      <c r="Y53" s="18" t="s">
        <v>19</v>
      </c>
      <c r="Z53" s="18" t="s">
        <v>19</v>
      </c>
      <c r="AA53" s="18" t="s">
        <v>19</v>
      </c>
      <c r="AB53" s="17">
        <v>77</v>
      </c>
      <c r="AC53" s="17">
        <v>85</v>
      </c>
      <c r="AD53" s="17">
        <v>90</v>
      </c>
      <c r="AE53" s="18" t="s">
        <v>19</v>
      </c>
      <c r="AF53" s="17">
        <v>93</v>
      </c>
      <c r="AG53" s="17">
        <v>85</v>
      </c>
      <c r="AH53" s="17">
        <v>85</v>
      </c>
      <c r="AI53" s="17">
        <v>73</v>
      </c>
      <c r="AJ53" s="17">
        <v>72</v>
      </c>
      <c r="AK53" s="24">
        <f>X53*1.5+AB53*3+AC53*2+AD53*2+AF53*3.5+AG53*2+AH53*6+AI53*3.5+AJ53*2</f>
        <v>2098.5</v>
      </c>
      <c r="AL53" s="24">
        <v>25.5</v>
      </c>
      <c r="AM53" s="24">
        <f t="shared" si="7"/>
        <v>82.294117647058826</v>
      </c>
      <c r="AN53" s="24">
        <f t="shared" si="8"/>
        <v>3959.5</v>
      </c>
      <c r="AO53" s="24">
        <f t="shared" si="9"/>
        <v>47.5</v>
      </c>
      <c r="AP53" s="24">
        <f t="shared" si="10"/>
        <v>83.357894736842098</v>
      </c>
      <c r="AQ53" s="24">
        <v>0</v>
      </c>
      <c r="AR53" s="24">
        <f t="shared" si="11"/>
        <v>83.357894736842098</v>
      </c>
    </row>
    <row r="54" spans="1:44" x14ac:dyDescent="0.15">
      <c r="A54" s="4">
        <v>51</v>
      </c>
      <c r="B54" s="3" t="s">
        <v>198</v>
      </c>
      <c r="C54" s="3" t="s">
        <v>199</v>
      </c>
      <c r="D54" s="3" t="s">
        <v>19</v>
      </c>
      <c r="E54" s="4">
        <v>92</v>
      </c>
      <c r="F54" s="4">
        <v>81</v>
      </c>
      <c r="G54" s="4">
        <v>78</v>
      </c>
      <c r="H54" s="3" t="s">
        <v>19</v>
      </c>
      <c r="I54" s="4">
        <v>76</v>
      </c>
      <c r="J54" s="3" t="s">
        <v>19</v>
      </c>
      <c r="K54" s="3" t="s">
        <v>19</v>
      </c>
      <c r="L54" s="4">
        <v>67</v>
      </c>
      <c r="M54" s="3" t="s">
        <v>19</v>
      </c>
      <c r="N54" s="3" t="s">
        <v>19</v>
      </c>
      <c r="O54" s="4">
        <v>94</v>
      </c>
      <c r="P54" s="4">
        <v>99</v>
      </c>
      <c r="Q54" s="4">
        <v>84</v>
      </c>
      <c r="R54" s="24">
        <f>E54*2.5+F54*2+G54*2+I54*3+L54*3+O54*4+P54*3+Q54*2.5</f>
        <v>1860</v>
      </c>
      <c r="S54" s="24">
        <v>22</v>
      </c>
      <c r="T54" s="24">
        <f t="shared" si="6"/>
        <v>84.545454545454547</v>
      </c>
      <c r="V54" s="16" t="s">
        <v>198</v>
      </c>
      <c r="W54" s="16" t="s">
        <v>199</v>
      </c>
      <c r="X54" s="17">
        <v>72</v>
      </c>
      <c r="Y54" s="18" t="s">
        <v>19</v>
      </c>
      <c r="Z54" s="18" t="s">
        <v>19</v>
      </c>
      <c r="AA54" s="18" t="s">
        <v>19</v>
      </c>
      <c r="AB54" s="17">
        <v>85</v>
      </c>
      <c r="AC54" s="17">
        <v>81</v>
      </c>
      <c r="AD54" s="17">
        <v>84</v>
      </c>
      <c r="AE54" s="18" t="s">
        <v>19</v>
      </c>
      <c r="AF54" s="17">
        <v>96</v>
      </c>
      <c r="AG54" s="17">
        <v>85</v>
      </c>
      <c r="AH54" s="17">
        <v>82</v>
      </c>
      <c r="AI54" s="17">
        <v>71</v>
      </c>
      <c r="AJ54" s="17">
        <v>79</v>
      </c>
      <c r="AK54" s="24">
        <f>X54*1.5+AB54*3+AC54*2+AD54*2+AF54*3.5+AG54*2+AH54*6+AI54*3.5+AJ54*2</f>
        <v>2097.5</v>
      </c>
      <c r="AL54" s="24">
        <v>25.5</v>
      </c>
      <c r="AM54" s="24">
        <f t="shared" si="7"/>
        <v>82.254901960784309</v>
      </c>
      <c r="AN54" s="24">
        <f t="shared" si="8"/>
        <v>3957.5</v>
      </c>
      <c r="AO54" s="24">
        <f t="shared" si="9"/>
        <v>47.5</v>
      </c>
      <c r="AP54" s="24">
        <f t="shared" si="10"/>
        <v>83.315789473684205</v>
      </c>
      <c r="AQ54" s="24">
        <v>0</v>
      </c>
      <c r="AR54" s="24">
        <f t="shared" si="11"/>
        <v>83.315789473684205</v>
      </c>
    </row>
    <row r="55" spans="1:44" x14ac:dyDescent="0.15">
      <c r="A55" s="4">
        <v>52</v>
      </c>
      <c r="B55" s="3" t="s">
        <v>114</v>
      </c>
      <c r="C55" s="3" t="s">
        <v>115</v>
      </c>
      <c r="D55" s="3" t="s">
        <v>19</v>
      </c>
      <c r="E55" s="4">
        <v>82</v>
      </c>
      <c r="F55" s="4">
        <v>83</v>
      </c>
      <c r="G55" s="4">
        <v>76</v>
      </c>
      <c r="H55" s="3" t="s">
        <v>19</v>
      </c>
      <c r="I55" s="4">
        <v>79</v>
      </c>
      <c r="J55" s="3" t="s">
        <v>19</v>
      </c>
      <c r="K55" s="3" t="s">
        <v>19</v>
      </c>
      <c r="L55" s="4">
        <v>89</v>
      </c>
      <c r="M55" s="3" t="s">
        <v>19</v>
      </c>
      <c r="N55" s="3" t="s">
        <v>19</v>
      </c>
      <c r="O55" s="4">
        <v>83</v>
      </c>
      <c r="P55" s="4">
        <v>95</v>
      </c>
      <c r="Q55" s="4">
        <v>86</v>
      </c>
      <c r="R55" s="24">
        <f>E55*2.5+F55*2+G55*2+I55*3+L55*3+O55*4+P55*3+Q55*2.5</f>
        <v>1859</v>
      </c>
      <c r="S55" s="24">
        <v>22</v>
      </c>
      <c r="T55" s="24">
        <f t="shared" si="6"/>
        <v>84.5</v>
      </c>
      <c r="V55" s="16" t="s">
        <v>114</v>
      </c>
      <c r="W55" s="16" t="s">
        <v>115</v>
      </c>
      <c r="X55" s="17">
        <v>75</v>
      </c>
      <c r="Y55" s="18" t="s">
        <v>19</v>
      </c>
      <c r="Z55" s="18" t="s">
        <v>19</v>
      </c>
      <c r="AA55" s="18" t="s">
        <v>19</v>
      </c>
      <c r="AB55" s="17">
        <v>81</v>
      </c>
      <c r="AC55" s="17">
        <v>74</v>
      </c>
      <c r="AD55" s="17">
        <v>76</v>
      </c>
      <c r="AE55" s="18" t="s">
        <v>19</v>
      </c>
      <c r="AF55" s="17">
        <v>83</v>
      </c>
      <c r="AG55" s="17">
        <v>84</v>
      </c>
      <c r="AH55" s="17">
        <v>90</v>
      </c>
      <c r="AI55" s="17">
        <v>80</v>
      </c>
      <c r="AJ55" s="17">
        <v>81</v>
      </c>
      <c r="AK55" s="24">
        <f>X55*1.5+AB55*3+AC55*2+AD55*2+AF55*3.5+AG55*2+AH55*6+AI55*3.5+AJ55*2</f>
        <v>2096</v>
      </c>
      <c r="AL55" s="24">
        <v>25.5</v>
      </c>
      <c r="AM55" s="24">
        <f t="shared" si="7"/>
        <v>82.196078431372555</v>
      </c>
      <c r="AN55" s="24">
        <f t="shared" si="8"/>
        <v>3955</v>
      </c>
      <c r="AO55" s="24">
        <f t="shared" si="9"/>
        <v>47.5</v>
      </c>
      <c r="AP55" s="24">
        <f t="shared" si="10"/>
        <v>83.263157894736835</v>
      </c>
      <c r="AQ55" s="24">
        <v>0</v>
      </c>
      <c r="AR55" s="24">
        <f t="shared" si="11"/>
        <v>83.263157894736835</v>
      </c>
    </row>
    <row r="56" spans="1:44" x14ac:dyDescent="0.15">
      <c r="A56" s="4">
        <v>53</v>
      </c>
      <c r="B56" s="3" t="s">
        <v>158</v>
      </c>
      <c r="C56" s="3" t="s">
        <v>159</v>
      </c>
      <c r="D56" s="3" t="s">
        <v>19</v>
      </c>
      <c r="E56" s="4">
        <v>84</v>
      </c>
      <c r="F56" s="4">
        <v>81</v>
      </c>
      <c r="G56" s="4">
        <v>80</v>
      </c>
      <c r="H56" s="3" t="s">
        <v>19</v>
      </c>
      <c r="I56" s="4">
        <v>79</v>
      </c>
      <c r="J56" s="3" t="s">
        <v>19</v>
      </c>
      <c r="K56" s="3" t="s">
        <v>19</v>
      </c>
      <c r="L56" s="4">
        <v>81</v>
      </c>
      <c r="M56" s="3" t="s">
        <v>19</v>
      </c>
      <c r="N56" s="3" t="s">
        <v>19</v>
      </c>
      <c r="O56" s="4">
        <v>82</v>
      </c>
      <c r="P56" s="4">
        <v>85</v>
      </c>
      <c r="Q56" s="4">
        <v>82</v>
      </c>
      <c r="R56" s="24">
        <f>E56*2.5+F56*2+G56*2+I56*3+L56*3+O56*4+P56*3+Q56*2.5</f>
        <v>1800</v>
      </c>
      <c r="S56" s="24">
        <v>22</v>
      </c>
      <c r="T56" s="24">
        <f t="shared" si="6"/>
        <v>81.818181818181813</v>
      </c>
      <c r="V56" s="16" t="s">
        <v>158</v>
      </c>
      <c r="W56" s="16" t="s">
        <v>159</v>
      </c>
      <c r="X56" s="17">
        <v>75</v>
      </c>
      <c r="Y56" s="18" t="s">
        <v>19</v>
      </c>
      <c r="Z56" s="18" t="s">
        <v>19</v>
      </c>
      <c r="AA56" s="18" t="s">
        <v>19</v>
      </c>
      <c r="AB56" s="17">
        <v>76</v>
      </c>
      <c r="AC56" s="17">
        <v>79</v>
      </c>
      <c r="AD56" s="17">
        <v>88</v>
      </c>
      <c r="AE56" s="18" t="s">
        <v>19</v>
      </c>
      <c r="AF56" s="17">
        <v>97</v>
      </c>
      <c r="AG56" s="17">
        <v>83</v>
      </c>
      <c r="AH56" s="17">
        <v>91</v>
      </c>
      <c r="AI56" s="17">
        <v>74</v>
      </c>
      <c r="AJ56" s="17">
        <v>82</v>
      </c>
      <c r="AK56" s="24">
        <f>X56*1.5+AB56*3+AC56*2+AD56*2+AF56*3.5+AG56*2+AH56*6+AI56*3.5+AJ56*2</f>
        <v>2149</v>
      </c>
      <c r="AL56" s="24">
        <v>25.5</v>
      </c>
      <c r="AM56" s="24">
        <f t="shared" si="7"/>
        <v>84.274509803921575</v>
      </c>
      <c r="AN56" s="24">
        <f t="shared" si="8"/>
        <v>3949</v>
      </c>
      <c r="AO56" s="24">
        <f t="shared" si="9"/>
        <v>47.5</v>
      </c>
      <c r="AP56" s="24">
        <f t="shared" si="10"/>
        <v>83.136842105263156</v>
      </c>
      <c r="AQ56" s="24">
        <v>0</v>
      </c>
      <c r="AR56" s="24">
        <f t="shared" si="11"/>
        <v>83.136842105263156</v>
      </c>
    </row>
    <row r="57" spans="1:44" x14ac:dyDescent="0.15">
      <c r="A57" s="4">
        <v>54</v>
      </c>
      <c r="B57" s="3" t="s">
        <v>84</v>
      </c>
      <c r="C57" s="3" t="s">
        <v>85</v>
      </c>
      <c r="D57" s="3" t="s">
        <v>19</v>
      </c>
      <c r="E57" s="4">
        <v>77</v>
      </c>
      <c r="F57" s="4">
        <v>79</v>
      </c>
      <c r="G57" s="4">
        <v>82</v>
      </c>
      <c r="H57" s="3" t="s">
        <v>19</v>
      </c>
      <c r="I57" s="4">
        <v>91</v>
      </c>
      <c r="J57" s="3" t="s">
        <v>19</v>
      </c>
      <c r="K57" s="3" t="s">
        <v>19</v>
      </c>
      <c r="L57" s="4">
        <v>71</v>
      </c>
      <c r="M57" s="3" t="s">
        <v>19</v>
      </c>
      <c r="N57" s="4">
        <v>72</v>
      </c>
      <c r="O57" s="4">
        <v>86</v>
      </c>
      <c r="P57" s="4">
        <v>93</v>
      </c>
      <c r="Q57" s="4">
        <v>82</v>
      </c>
      <c r="R57" s="24">
        <f>E57*2.5+F57*2+G57*2+I57*3+L57*3+N57*2+O57*4+P57*3+Q57*2.5</f>
        <v>1972.5</v>
      </c>
      <c r="S57" s="24">
        <v>24</v>
      </c>
      <c r="T57" s="24">
        <f t="shared" si="6"/>
        <v>82.1875</v>
      </c>
      <c r="V57" s="16" t="s">
        <v>84</v>
      </c>
      <c r="W57" s="16" t="s">
        <v>85</v>
      </c>
      <c r="X57" s="17">
        <v>82</v>
      </c>
      <c r="Y57" s="18" t="s">
        <v>19</v>
      </c>
      <c r="Z57" s="18" t="s">
        <v>19</v>
      </c>
      <c r="AA57" s="18" t="s">
        <v>19</v>
      </c>
      <c r="AB57" s="17">
        <v>89</v>
      </c>
      <c r="AC57" s="17">
        <v>83</v>
      </c>
      <c r="AD57" s="17">
        <v>90</v>
      </c>
      <c r="AE57" s="18" t="s">
        <v>19</v>
      </c>
      <c r="AF57" s="17">
        <v>83</v>
      </c>
      <c r="AG57" s="18" t="s">
        <v>19</v>
      </c>
      <c r="AH57" s="17">
        <v>78</v>
      </c>
      <c r="AI57" s="17">
        <v>87</v>
      </c>
      <c r="AJ57" s="17">
        <v>87</v>
      </c>
      <c r="AK57" s="24">
        <f>X57*1.5+AB57*3+AC57*2+AD57*2+AF57*3.5+AH57*6+AI57*3.5+AJ57*2</f>
        <v>1973</v>
      </c>
      <c r="AL57" s="24">
        <v>23.5</v>
      </c>
      <c r="AM57" s="24">
        <f t="shared" si="7"/>
        <v>83.957446808510639</v>
      </c>
      <c r="AN57" s="24">
        <f t="shared" si="8"/>
        <v>3945.5</v>
      </c>
      <c r="AO57" s="24">
        <f t="shared" si="9"/>
        <v>47.5</v>
      </c>
      <c r="AP57" s="24">
        <f t="shared" si="10"/>
        <v>83.063157894736847</v>
      </c>
      <c r="AQ57" s="24">
        <v>0</v>
      </c>
      <c r="AR57" s="24">
        <f t="shared" si="11"/>
        <v>83.063157894736847</v>
      </c>
    </row>
    <row r="58" spans="1:44" x14ac:dyDescent="0.15">
      <c r="A58" s="4">
        <v>55</v>
      </c>
      <c r="B58" s="3" t="s">
        <v>232</v>
      </c>
      <c r="C58" s="3" t="s">
        <v>233</v>
      </c>
      <c r="D58" s="3" t="s">
        <v>19</v>
      </c>
      <c r="E58" s="4">
        <v>83</v>
      </c>
      <c r="F58" s="4">
        <v>72</v>
      </c>
      <c r="G58" s="4">
        <v>83</v>
      </c>
      <c r="H58" s="3" t="s">
        <v>19</v>
      </c>
      <c r="I58" s="4">
        <v>76</v>
      </c>
      <c r="J58" s="3" t="s">
        <v>19</v>
      </c>
      <c r="K58" s="3" t="s">
        <v>19</v>
      </c>
      <c r="L58" s="4">
        <v>75</v>
      </c>
      <c r="M58" s="3" t="s">
        <v>19</v>
      </c>
      <c r="N58" s="3" t="s">
        <v>19</v>
      </c>
      <c r="O58" s="4">
        <v>92</v>
      </c>
      <c r="P58" s="4">
        <v>90</v>
      </c>
      <c r="Q58" s="4">
        <v>96</v>
      </c>
      <c r="R58" s="24">
        <f>E58*2.5+F58*2+G58*2+I58*3+L58*3+O58*4+P58*3+Q58*2.5</f>
        <v>1848.5</v>
      </c>
      <c r="S58" s="24">
        <v>22</v>
      </c>
      <c r="T58" s="24">
        <f t="shared" si="6"/>
        <v>84.022727272727266</v>
      </c>
      <c r="V58" s="16" t="s">
        <v>232</v>
      </c>
      <c r="W58" s="16" t="s">
        <v>233</v>
      </c>
      <c r="X58" s="17">
        <v>73</v>
      </c>
      <c r="Y58" s="18" t="s">
        <v>19</v>
      </c>
      <c r="Z58" s="18" t="s">
        <v>19</v>
      </c>
      <c r="AA58" s="18" t="s">
        <v>19</v>
      </c>
      <c r="AB58" s="17">
        <v>82</v>
      </c>
      <c r="AC58" s="17">
        <v>92</v>
      </c>
      <c r="AD58" s="18" t="s">
        <v>19</v>
      </c>
      <c r="AE58" s="18" t="s">
        <v>19</v>
      </c>
      <c r="AF58" s="17">
        <v>87</v>
      </c>
      <c r="AG58" s="17">
        <v>87</v>
      </c>
      <c r="AH58" s="17">
        <v>84</v>
      </c>
      <c r="AI58" s="17">
        <v>75</v>
      </c>
      <c r="AJ58" s="17">
        <v>71</v>
      </c>
      <c r="AK58" s="24">
        <f>X58*1.5+AB58*3+AC58*2+AF58*3.5+AG58*2+AH58*6+AI58*3.5+AJ58*2</f>
        <v>1926.5</v>
      </c>
      <c r="AL58" s="24">
        <v>23.5</v>
      </c>
      <c r="AM58" s="24">
        <f t="shared" si="7"/>
        <v>81.978723404255319</v>
      </c>
      <c r="AN58" s="24">
        <f t="shared" si="8"/>
        <v>3775</v>
      </c>
      <c r="AO58" s="24">
        <f t="shared" si="9"/>
        <v>45.5</v>
      </c>
      <c r="AP58" s="24">
        <f t="shared" si="10"/>
        <v>82.967032967032964</v>
      </c>
      <c r="AQ58" s="24">
        <v>0</v>
      </c>
      <c r="AR58" s="24">
        <f t="shared" si="11"/>
        <v>82.967032967032964</v>
      </c>
    </row>
    <row r="59" spans="1:44" x14ac:dyDescent="0.15">
      <c r="A59" s="4">
        <v>56</v>
      </c>
      <c r="B59" s="3" t="s">
        <v>134</v>
      </c>
      <c r="C59" s="3" t="s">
        <v>135</v>
      </c>
      <c r="D59" s="3" t="s">
        <v>19</v>
      </c>
      <c r="E59" s="4">
        <v>82</v>
      </c>
      <c r="F59" s="4">
        <v>76</v>
      </c>
      <c r="G59" s="4">
        <v>78</v>
      </c>
      <c r="H59" s="3" t="s">
        <v>19</v>
      </c>
      <c r="I59" s="4">
        <v>81</v>
      </c>
      <c r="J59" s="3" t="s">
        <v>19</v>
      </c>
      <c r="K59" s="3" t="s">
        <v>19</v>
      </c>
      <c r="L59" s="4">
        <v>84</v>
      </c>
      <c r="M59" s="3" t="s">
        <v>19</v>
      </c>
      <c r="N59" s="3" t="s">
        <v>19</v>
      </c>
      <c r="O59" s="4">
        <v>83</v>
      </c>
      <c r="P59" s="4">
        <v>83</v>
      </c>
      <c r="Q59" s="4">
        <v>85</v>
      </c>
      <c r="R59" s="24">
        <f>E59*2.5+F59*2+G59*2+I59*3+L59*3+O59*4+P59*3+Q59*2.5</f>
        <v>1801.5</v>
      </c>
      <c r="S59" s="24">
        <v>22</v>
      </c>
      <c r="T59" s="24">
        <f t="shared" si="6"/>
        <v>81.88636363636364</v>
      </c>
      <c r="V59" s="16" t="s">
        <v>134</v>
      </c>
      <c r="W59" s="16" t="s">
        <v>135</v>
      </c>
      <c r="X59" s="17">
        <v>77</v>
      </c>
      <c r="Y59" s="18" t="s">
        <v>19</v>
      </c>
      <c r="Z59" s="18" t="s">
        <v>19</v>
      </c>
      <c r="AA59" s="18" t="s">
        <v>19</v>
      </c>
      <c r="AB59" s="17">
        <v>85</v>
      </c>
      <c r="AC59" s="17">
        <v>87</v>
      </c>
      <c r="AD59" s="17">
        <v>81</v>
      </c>
      <c r="AE59" s="18" t="s">
        <v>19</v>
      </c>
      <c r="AF59" s="17">
        <v>91</v>
      </c>
      <c r="AG59" s="17">
        <v>84</v>
      </c>
      <c r="AH59" s="17">
        <v>77</v>
      </c>
      <c r="AI59" s="17">
        <v>89</v>
      </c>
      <c r="AJ59" s="17">
        <v>83</v>
      </c>
      <c r="AK59" s="24">
        <f>X59*1.5+AB59*3+AC59*2+AD59*2+AF59*3.5+AG59*2+AH59*6+AI59*3.5+AJ59*2</f>
        <v>2132.5</v>
      </c>
      <c r="AL59" s="24">
        <v>25.5</v>
      </c>
      <c r="AM59" s="24">
        <f t="shared" si="7"/>
        <v>83.627450980392155</v>
      </c>
      <c r="AN59" s="24">
        <f t="shared" si="8"/>
        <v>3934</v>
      </c>
      <c r="AO59" s="24">
        <f t="shared" si="9"/>
        <v>47.5</v>
      </c>
      <c r="AP59" s="24">
        <f t="shared" si="10"/>
        <v>82.821052631578951</v>
      </c>
      <c r="AQ59" s="24">
        <v>0</v>
      </c>
      <c r="AR59" s="24">
        <f t="shared" si="11"/>
        <v>82.821052631578951</v>
      </c>
    </row>
    <row r="60" spans="1:44" x14ac:dyDescent="0.15">
      <c r="A60" s="4">
        <v>57</v>
      </c>
      <c r="B60" s="3" t="s">
        <v>236</v>
      </c>
      <c r="C60" s="3" t="s">
        <v>237</v>
      </c>
      <c r="D60" s="3" t="s">
        <v>19</v>
      </c>
      <c r="E60" s="4">
        <v>88</v>
      </c>
      <c r="F60" s="4">
        <v>78</v>
      </c>
      <c r="G60" s="4">
        <v>88</v>
      </c>
      <c r="H60" s="3" t="s">
        <v>19</v>
      </c>
      <c r="I60" s="4">
        <v>90</v>
      </c>
      <c r="J60" s="3" t="s">
        <v>19</v>
      </c>
      <c r="K60" s="3" t="s">
        <v>19</v>
      </c>
      <c r="L60" s="4">
        <v>78</v>
      </c>
      <c r="M60" s="4">
        <v>86</v>
      </c>
      <c r="N60" s="3" t="s">
        <v>19</v>
      </c>
      <c r="O60" s="4">
        <v>88</v>
      </c>
      <c r="P60" s="4">
        <v>99</v>
      </c>
      <c r="Q60" s="4">
        <v>82</v>
      </c>
      <c r="R60" s="24">
        <f>E60*2.5+F60*2+G60*2+I60*3+L60*3+M60*2+O60*4+P60*3+Q60*2.5</f>
        <v>2082</v>
      </c>
      <c r="S60" s="24">
        <v>24</v>
      </c>
      <c r="T60" s="24">
        <f t="shared" si="6"/>
        <v>86.75</v>
      </c>
      <c r="V60" s="16" t="s">
        <v>236</v>
      </c>
      <c r="W60" s="16" t="s">
        <v>237</v>
      </c>
      <c r="X60" s="17">
        <v>61</v>
      </c>
      <c r="Y60" s="18" t="s">
        <v>19</v>
      </c>
      <c r="Z60" s="18" t="s">
        <v>19</v>
      </c>
      <c r="AA60" s="18" t="s">
        <v>19</v>
      </c>
      <c r="AB60" s="17">
        <v>77</v>
      </c>
      <c r="AC60" s="17">
        <v>79</v>
      </c>
      <c r="AD60" s="18" t="s">
        <v>19</v>
      </c>
      <c r="AE60" s="18" t="s">
        <v>19</v>
      </c>
      <c r="AF60" s="17">
        <v>76</v>
      </c>
      <c r="AG60" s="17">
        <v>86</v>
      </c>
      <c r="AH60" s="17">
        <v>86</v>
      </c>
      <c r="AI60" s="17">
        <v>69</v>
      </c>
      <c r="AJ60" s="17">
        <v>88</v>
      </c>
      <c r="AK60" s="24">
        <f>X60*1.5+AB60*3+AC60*2+AF60*3.5+AG60*2+AH60*6+AI60*3.5+AJ60*2</f>
        <v>1852</v>
      </c>
      <c r="AL60" s="24">
        <v>23.5</v>
      </c>
      <c r="AM60" s="24">
        <f t="shared" si="7"/>
        <v>78.808510638297875</v>
      </c>
      <c r="AN60" s="24">
        <f t="shared" si="8"/>
        <v>3934</v>
      </c>
      <c r="AO60" s="24">
        <f t="shared" si="9"/>
        <v>47.5</v>
      </c>
      <c r="AP60" s="24">
        <f t="shared" si="10"/>
        <v>82.821052631578951</v>
      </c>
      <c r="AQ60" s="24">
        <v>0</v>
      </c>
      <c r="AR60" s="24">
        <f t="shared" si="11"/>
        <v>82.821052631578951</v>
      </c>
    </row>
    <row r="61" spans="1:44" x14ac:dyDescent="0.15">
      <c r="A61" s="4">
        <v>58</v>
      </c>
      <c r="B61" s="3" t="s">
        <v>260</v>
      </c>
      <c r="C61" s="3" t="s">
        <v>261</v>
      </c>
      <c r="D61" s="3" t="s">
        <v>19</v>
      </c>
      <c r="E61" s="4">
        <v>86</v>
      </c>
      <c r="F61" s="4">
        <v>74</v>
      </c>
      <c r="G61" s="4">
        <v>79</v>
      </c>
      <c r="H61" s="3" t="s">
        <v>19</v>
      </c>
      <c r="I61" s="4">
        <v>83</v>
      </c>
      <c r="J61" s="3" t="s">
        <v>19</v>
      </c>
      <c r="K61" s="3" t="s">
        <v>19</v>
      </c>
      <c r="L61" s="4">
        <v>80</v>
      </c>
      <c r="M61" s="3" t="s">
        <v>19</v>
      </c>
      <c r="N61" s="3" t="s">
        <v>19</v>
      </c>
      <c r="O61" s="4">
        <v>74</v>
      </c>
      <c r="P61" s="4">
        <v>74</v>
      </c>
      <c r="Q61" s="4">
        <v>89</v>
      </c>
      <c r="R61" s="24">
        <f>E61*2.5+F61*2+G61*2+I61*3+L61*3+O61*4+P61*3+Q61*2.5</f>
        <v>1750.5</v>
      </c>
      <c r="S61" s="24">
        <v>22</v>
      </c>
      <c r="T61" s="24">
        <f t="shared" si="6"/>
        <v>79.568181818181813</v>
      </c>
      <c r="V61" s="16" t="s">
        <v>260</v>
      </c>
      <c r="W61" s="16" t="s">
        <v>261</v>
      </c>
      <c r="X61" s="17">
        <v>75</v>
      </c>
      <c r="Y61" s="18" t="s">
        <v>19</v>
      </c>
      <c r="Z61" s="18" t="s">
        <v>19</v>
      </c>
      <c r="AA61" s="18" t="s">
        <v>19</v>
      </c>
      <c r="AB61" s="17">
        <v>81</v>
      </c>
      <c r="AC61" s="17">
        <v>92</v>
      </c>
      <c r="AD61" s="17">
        <v>88</v>
      </c>
      <c r="AE61" s="18" t="s">
        <v>19</v>
      </c>
      <c r="AF61" s="17">
        <v>98</v>
      </c>
      <c r="AG61" s="17">
        <v>87</v>
      </c>
      <c r="AH61" s="17">
        <v>87</v>
      </c>
      <c r="AI61" s="17">
        <v>79</v>
      </c>
      <c r="AJ61" s="17">
        <v>75</v>
      </c>
      <c r="AK61" s="24">
        <f>X61*1.5+AB61*3+AC61*2+AD61*2+AF61*3.5+AG61*2+AH61*6+AI61*3.5+AJ61*2</f>
        <v>2181</v>
      </c>
      <c r="AL61" s="24">
        <v>25.5</v>
      </c>
      <c r="AM61" s="24">
        <f t="shared" si="7"/>
        <v>85.529411764705884</v>
      </c>
      <c r="AN61" s="24">
        <f t="shared" si="8"/>
        <v>3931.5</v>
      </c>
      <c r="AO61" s="24">
        <f t="shared" si="9"/>
        <v>47.5</v>
      </c>
      <c r="AP61" s="24">
        <f t="shared" si="10"/>
        <v>82.768421052631581</v>
      </c>
      <c r="AQ61" s="24">
        <v>0</v>
      </c>
      <c r="AR61" s="24">
        <f t="shared" si="11"/>
        <v>82.768421052631581</v>
      </c>
    </row>
    <row r="62" spans="1:44" x14ac:dyDescent="0.15">
      <c r="A62" s="4">
        <v>59</v>
      </c>
      <c r="B62" s="3" t="s">
        <v>116</v>
      </c>
      <c r="C62" s="3" t="s">
        <v>117</v>
      </c>
      <c r="D62" s="3" t="s">
        <v>19</v>
      </c>
      <c r="E62" s="4">
        <v>82</v>
      </c>
      <c r="F62" s="4">
        <v>76</v>
      </c>
      <c r="G62" s="4">
        <v>84</v>
      </c>
      <c r="H62" s="3" t="s">
        <v>19</v>
      </c>
      <c r="I62" s="4">
        <v>86</v>
      </c>
      <c r="J62" s="3" t="s">
        <v>19</v>
      </c>
      <c r="K62" s="3" t="s">
        <v>19</v>
      </c>
      <c r="L62" s="4">
        <v>64</v>
      </c>
      <c r="M62" s="3" t="s">
        <v>19</v>
      </c>
      <c r="N62" s="3" t="s">
        <v>19</v>
      </c>
      <c r="O62" s="4">
        <v>92</v>
      </c>
      <c r="P62" s="4">
        <v>95</v>
      </c>
      <c r="Q62" s="4">
        <v>93</v>
      </c>
      <c r="R62" s="24">
        <f>E62*2.5+F62*2+G62*2+I62*3+L62*3+O62*4+P62*3+Q62*2.5</f>
        <v>1860.5</v>
      </c>
      <c r="S62" s="24">
        <v>22</v>
      </c>
      <c r="T62" s="24">
        <f t="shared" si="6"/>
        <v>84.568181818181813</v>
      </c>
      <c r="V62" s="16" t="s">
        <v>116</v>
      </c>
      <c r="W62" s="16" t="s">
        <v>117</v>
      </c>
      <c r="X62" s="17">
        <v>67</v>
      </c>
      <c r="Y62" s="18" t="s">
        <v>19</v>
      </c>
      <c r="Z62" s="18" t="s">
        <v>19</v>
      </c>
      <c r="AA62" s="18" t="s">
        <v>19</v>
      </c>
      <c r="AB62" s="17">
        <v>78</v>
      </c>
      <c r="AC62" s="17">
        <v>87</v>
      </c>
      <c r="AD62" s="17">
        <v>77</v>
      </c>
      <c r="AE62" s="18" t="s">
        <v>19</v>
      </c>
      <c r="AF62" s="17">
        <v>93</v>
      </c>
      <c r="AG62" s="17">
        <v>84</v>
      </c>
      <c r="AH62" s="17">
        <v>81</v>
      </c>
      <c r="AI62" s="17">
        <v>71</v>
      </c>
      <c r="AJ62" s="17">
        <v>87</v>
      </c>
      <c r="AK62" s="24">
        <f>X62*1.5+AB62*3+AC62*2+AD62*2+AF62*3.5+AG62*2+AH62*6+AI62*3.5+AJ62*2</f>
        <v>2064.5</v>
      </c>
      <c r="AL62" s="24">
        <v>25.5</v>
      </c>
      <c r="AM62" s="24">
        <f t="shared" si="7"/>
        <v>80.960784313725483</v>
      </c>
      <c r="AN62" s="24">
        <f t="shared" si="8"/>
        <v>3925</v>
      </c>
      <c r="AO62" s="24">
        <f t="shared" si="9"/>
        <v>47.5</v>
      </c>
      <c r="AP62" s="24">
        <f t="shared" si="10"/>
        <v>82.631578947368425</v>
      </c>
      <c r="AQ62" s="24">
        <v>0</v>
      </c>
      <c r="AR62" s="24">
        <f t="shared" si="11"/>
        <v>82.631578947368425</v>
      </c>
    </row>
    <row r="63" spans="1:44" x14ac:dyDescent="0.15">
      <c r="A63" s="4">
        <v>60</v>
      </c>
      <c r="B63" s="3" t="s">
        <v>234</v>
      </c>
      <c r="C63" s="3" t="s">
        <v>235</v>
      </c>
      <c r="D63" s="3" t="s">
        <v>19</v>
      </c>
      <c r="E63" s="4">
        <v>91</v>
      </c>
      <c r="F63" s="4">
        <v>72</v>
      </c>
      <c r="G63" s="4">
        <v>93</v>
      </c>
      <c r="H63" s="3" t="s">
        <v>19</v>
      </c>
      <c r="I63" s="4">
        <v>74</v>
      </c>
      <c r="J63" s="3" t="s">
        <v>19</v>
      </c>
      <c r="K63" s="3" t="s">
        <v>19</v>
      </c>
      <c r="L63" s="4">
        <v>75</v>
      </c>
      <c r="M63" s="3" t="s">
        <v>19</v>
      </c>
      <c r="N63" s="3" t="s">
        <v>19</v>
      </c>
      <c r="O63" s="4">
        <v>86</v>
      </c>
      <c r="P63" s="4">
        <v>88</v>
      </c>
      <c r="Q63" s="4">
        <v>80</v>
      </c>
      <c r="R63" s="24">
        <f>E63*2.5+F63*2+G63*2+I63*3+L63*3+O63*4+P63*3+Q63*2.5</f>
        <v>1812.5</v>
      </c>
      <c r="S63" s="24">
        <v>22</v>
      </c>
      <c r="T63" s="24">
        <f t="shared" si="6"/>
        <v>82.38636363636364</v>
      </c>
      <c r="V63" s="16" t="s">
        <v>234</v>
      </c>
      <c r="W63" s="16" t="s">
        <v>235</v>
      </c>
      <c r="X63" s="17">
        <v>76</v>
      </c>
      <c r="Y63" s="18" t="s">
        <v>19</v>
      </c>
      <c r="Z63" s="18" t="s">
        <v>19</v>
      </c>
      <c r="AA63" s="18" t="s">
        <v>19</v>
      </c>
      <c r="AB63" s="17">
        <v>86</v>
      </c>
      <c r="AC63" s="17">
        <v>83</v>
      </c>
      <c r="AD63" s="18" t="s">
        <v>19</v>
      </c>
      <c r="AE63" s="18" t="s">
        <v>19</v>
      </c>
      <c r="AF63" s="17">
        <v>79</v>
      </c>
      <c r="AG63" s="17">
        <v>84</v>
      </c>
      <c r="AH63" s="17">
        <v>91</v>
      </c>
      <c r="AI63" s="17">
        <v>73</v>
      </c>
      <c r="AJ63" s="17">
        <v>81</v>
      </c>
      <c r="AK63" s="24">
        <f>X63*1.5+AB63*3+AC63*2+AF63*3.5+AG63*2+AH63*6+AI63*3.5+AJ63*2</f>
        <v>1946</v>
      </c>
      <c r="AL63" s="24">
        <v>23.5</v>
      </c>
      <c r="AM63" s="24">
        <f t="shared" si="7"/>
        <v>82.808510638297875</v>
      </c>
      <c r="AN63" s="24">
        <f t="shared" si="8"/>
        <v>3758.5</v>
      </c>
      <c r="AO63" s="24">
        <f t="shared" si="9"/>
        <v>45.5</v>
      </c>
      <c r="AP63" s="24">
        <f t="shared" si="10"/>
        <v>82.604395604395606</v>
      </c>
      <c r="AQ63" s="24">
        <v>0</v>
      </c>
      <c r="AR63" s="24">
        <f t="shared" si="11"/>
        <v>82.604395604395606</v>
      </c>
    </row>
    <row r="64" spans="1:44" x14ac:dyDescent="0.15">
      <c r="A64" s="4">
        <v>61</v>
      </c>
      <c r="B64" s="3" t="s">
        <v>24</v>
      </c>
      <c r="C64" s="3" t="s">
        <v>25</v>
      </c>
      <c r="D64" s="4">
        <v>80</v>
      </c>
      <c r="E64" s="3" t="s">
        <v>19</v>
      </c>
      <c r="F64" s="4">
        <v>75</v>
      </c>
      <c r="G64" s="4">
        <v>78</v>
      </c>
      <c r="H64" s="4">
        <v>84</v>
      </c>
      <c r="I64" s="4">
        <v>83</v>
      </c>
      <c r="J64" s="3" t="s">
        <v>19</v>
      </c>
      <c r="K64" s="4">
        <v>81</v>
      </c>
      <c r="L64" s="4">
        <v>80</v>
      </c>
      <c r="M64" s="3" t="s">
        <v>19</v>
      </c>
      <c r="N64" s="3" t="s">
        <v>19</v>
      </c>
      <c r="O64" s="4">
        <v>89</v>
      </c>
      <c r="P64" s="4">
        <v>97</v>
      </c>
      <c r="Q64" s="4">
        <v>87</v>
      </c>
      <c r="R64" s="24">
        <f>D64*4.5+F64*2+G64*2+H64*1.5+I64*3+K64*1.5+L64*3+O64*4+P64*3+Q64*2.5</f>
        <v>2267</v>
      </c>
      <c r="S64" s="24">
        <v>27</v>
      </c>
      <c r="T64" s="24">
        <f t="shared" si="6"/>
        <v>83.962962962962962</v>
      </c>
      <c r="V64" s="16" t="s">
        <v>24</v>
      </c>
      <c r="W64" s="16" t="s">
        <v>25</v>
      </c>
      <c r="X64" s="17">
        <v>72</v>
      </c>
      <c r="Y64" s="17">
        <v>77</v>
      </c>
      <c r="Z64" s="17">
        <v>60</v>
      </c>
      <c r="AA64" s="17">
        <v>72</v>
      </c>
      <c r="AB64" s="17">
        <v>82</v>
      </c>
      <c r="AC64" s="17">
        <v>81</v>
      </c>
      <c r="AD64" s="18" t="s">
        <v>19</v>
      </c>
      <c r="AE64" s="17">
        <v>81</v>
      </c>
      <c r="AF64" s="17">
        <v>96</v>
      </c>
      <c r="AG64" s="17">
        <v>87</v>
      </c>
      <c r="AH64" s="17">
        <v>90</v>
      </c>
      <c r="AI64" s="17">
        <v>70</v>
      </c>
      <c r="AJ64" s="17">
        <v>84</v>
      </c>
      <c r="AK64" s="24">
        <f>X64*1.5+Y64*3+Z64*4.5+AA64*2+AB64*3+AC64*2+AE64*6+AF64*3.5+AG64*2+AH64*6+AI64*3.5+AJ64*2</f>
        <v>3110</v>
      </c>
      <c r="AL64" s="24">
        <v>39</v>
      </c>
      <c r="AM64" s="24">
        <f t="shared" si="7"/>
        <v>79.743589743589737</v>
      </c>
      <c r="AN64" s="24">
        <f t="shared" si="8"/>
        <v>5377</v>
      </c>
      <c r="AO64" s="24">
        <f t="shared" si="9"/>
        <v>66</v>
      </c>
      <c r="AP64" s="24">
        <f t="shared" si="10"/>
        <v>81.469696969696969</v>
      </c>
      <c r="AQ64" s="24">
        <v>1</v>
      </c>
      <c r="AR64" s="24">
        <f t="shared" si="11"/>
        <v>82.469696969696969</v>
      </c>
    </row>
    <row r="65" spans="1:44" x14ac:dyDescent="0.15">
      <c r="A65" s="4">
        <v>62</v>
      </c>
      <c r="B65" s="3" t="s">
        <v>98</v>
      </c>
      <c r="C65" s="3" t="s">
        <v>99</v>
      </c>
      <c r="D65" s="3" t="s">
        <v>19</v>
      </c>
      <c r="E65" s="4">
        <v>88</v>
      </c>
      <c r="F65" s="4">
        <v>77</v>
      </c>
      <c r="G65" s="4">
        <v>76</v>
      </c>
      <c r="H65" s="3" t="s">
        <v>19</v>
      </c>
      <c r="I65" s="4">
        <v>88</v>
      </c>
      <c r="J65" s="3" t="s">
        <v>19</v>
      </c>
      <c r="K65" s="3" t="s">
        <v>19</v>
      </c>
      <c r="L65" s="4">
        <v>83</v>
      </c>
      <c r="M65" s="3" t="s">
        <v>19</v>
      </c>
      <c r="N65" s="4">
        <v>87</v>
      </c>
      <c r="O65" s="4">
        <v>80</v>
      </c>
      <c r="P65" s="4">
        <v>81</v>
      </c>
      <c r="Q65" s="4">
        <v>72</v>
      </c>
      <c r="R65" s="24">
        <f>E65*2.5+F65*2+G65*2+I65*3+L65*3+N65*2+O65*4+P65*3+Q65*2.5</f>
        <v>1956</v>
      </c>
      <c r="S65" s="24">
        <v>24</v>
      </c>
      <c r="T65" s="24">
        <f t="shared" si="6"/>
        <v>81.5</v>
      </c>
      <c r="V65" s="16" t="s">
        <v>98</v>
      </c>
      <c r="W65" s="16" t="s">
        <v>99</v>
      </c>
      <c r="X65" s="17">
        <v>78</v>
      </c>
      <c r="Y65" s="18" t="s">
        <v>19</v>
      </c>
      <c r="Z65" s="18" t="s">
        <v>19</v>
      </c>
      <c r="AA65" s="18" t="s">
        <v>19</v>
      </c>
      <c r="AB65" s="17">
        <v>80</v>
      </c>
      <c r="AC65" s="17">
        <v>74</v>
      </c>
      <c r="AD65" s="17">
        <v>75</v>
      </c>
      <c r="AE65" s="18" t="s">
        <v>19</v>
      </c>
      <c r="AF65" s="17">
        <v>99</v>
      </c>
      <c r="AG65" s="18" t="s">
        <v>19</v>
      </c>
      <c r="AH65" s="17">
        <v>84</v>
      </c>
      <c r="AI65" s="17">
        <v>85</v>
      </c>
      <c r="AJ65" s="17">
        <v>77</v>
      </c>
      <c r="AK65" s="24">
        <f>X65*1.5+AB65*3+AC65*2+AD65*2+AF65*3.5+AH65*6+AI65*3.5+AJ65*2</f>
        <v>1957</v>
      </c>
      <c r="AL65" s="24">
        <v>23.5</v>
      </c>
      <c r="AM65" s="24">
        <f t="shared" si="7"/>
        <v>83.276595744680847</v>
      </c>
      <c r="AN65" s="24">
        <f t="shared" si="8"/>
        <v>3913</v>
      </c>
      <c r="AO65" s="24">
        <f t="shared" si="9"/>
        <v>47.5</v>
      </c>
      <c r="AP65" s="24">
        <f t="shared" si="10"/>
        <v>82.378947368421052</v>
      </c>
      <c r="AQ65" s="24">
        <v>0</v>
      </c>
      <c r="AR65" s="24">
        <f t="shared" si="11"/>
        <v>82.378947368421052</v>
      </c>
    </row>
    <row r="66" spans="1:44" x14ac:dyDescent="0.15">
      <c r="A66" s="26">
        <v>63</v>
      </c>
      <c r="B66" s="3" t="s">
        <v>118</v>
      </c>
      <c r="C66" s="15" t="s">
        <v>119</v>
      </c>
      <c r="D66" s="3" t="s">
        <v>19</v>
      </c>
      <c r="E66" s="4">
        <v>87</v>
      </c>
      <c r="F66" s="5" t="s">
        <v>322</v>
      </c>
      <c r="G66" s="4">
        <v>82</v>
      </c>
      <c r="H66" s="3" t="s">
        <v>19</v>
      </c>
      <c r="I66" s="4">
        <v>66</v>
      </c>
      <c r="J66" s="3" t="s">
        <v>19</v>
      </c>
      <c r="K66" s="3" t="s">
        <v>19</v>
      </c>
      <c r="L66" s="4">
        <v>75</v>
      </c>
      <c r="M66" s="3" t="s">
        <v>19</v>
      </c>
      <c r="N66" s="3" t="s">
        <v>19</v>
      </c>
      <c r="O66" s="4">
        <v>91</v>
      </c>
      <c r="P66" s="4">
        <v>92</v>
      </c>
      <c r="Q66" s="4">
        <v>97</v>
      </c>
      <c r="R66" s="24">
        <f>E66*2.5+F66*2+G66*2+I66*3+L66*3+O66*4+P66*3+Q66*2.5</f>
        <v>1803</v>
      </c>
      <c r="S66" s="24">
        <v>22</v>
      </c>
      <c r="T66" s="24">
        <f t="shared" si="6"/>
        <v>81.954545454545453</v>
      </c>
      <c r="V66" s="16" t="s">
        <v>118</v>
      </c>
      <c r="W66" s="16" t="s">
        <v>119</v>
      </c>
      <c r="X66" s="17">
        <v>73</v>
      </c>
      <c r="Y66" s="18" t="s">
        <v>19</v>
      </c>
      <c r="Z66" s="18" t="s">
        <v>19</v>
      </c>
      <c r="AA66" s="18" t="s">
        <v>19</v>
      </c>
      <c r="AB66" s="17">
        <v>87</v>
      </c>
      <c r="AC66" s="17">
        <v>86</v>
      </c>
      <c r="AD66" s="17">
        <v>74</v>
      </c>
      <c r="AE66" s="18" t="s">
        <v>19</v>
      </c>
      <c r="AF66" s="17">
        <v>93</v>
      </c>
      <c r="AG66" s="17">
        <v>85</v>
      </c>
      <c r="AH66" s="17">
        <v>84</v>
      </c>
      <c r="AI66" s="17">
        <v>73</v>
      </c>
      <c r="AJ66" s="17">
        <v>79</v>
      </c>
      <c r="AK66" s="24">
        <f>X66*1.5+AB66*3+AC66*2+AD66*2+AF66*3.5+AG66*2+AH66*6+AI66*3.5+AJ66*2</f>
        <v>2103.5</v>
      </c>
      <c r="AL66" s="24">
        <v>25.5</v>
      </c>
      <c r="AM66" s="24">
        <f t="shared" si="7"/>
        <v>82.490196078431367</v>
      </c>
      <c r="AN66" s="24">
        <f t="shared" si="8"/>
        <v>3906.5</v>
      </c>
      <c r="AO66" s="24">
        <f t="shared" si="9"/>
        <v>47.5</v>
      </c>
      <c r="AP66" s="24">
        <f t="shared" si="10"/>
        <v>82.242105263157896</v>
      </c>
      <c r="AQ66" s="24">
        <v>0</v>
      </c>
      <c r="AR66" s="24">
        <f t="shared" si="11"/>
        <v>82.242105263157896</v>
      </c>
    </row>
    <row r="67" spans="1:44" x14ac:dyDescent="0.15">
      <c r="A67" s="4">
        <v>64</v>
      </c>
      <c r="B67" s="3" t="s">
        <v>278</v>
      </c>
      <c r="C67" s="3" t="s">
        <v>279</v>
      </c>
      <c r="D67" s="3" t="s">
        <v>19</v>
      </c>
      <c r="E67" s="4">
        <v>85</v>
      </c>
      <c r="F67" s="4">
        <v>60</v>
      </c>
      <c r="G67" s="4">
        <v>83</v>
      </c>
      <c r="H67" s="3" t="s">
        <v>19</v>
      </c>
      <c r="I67" s="4">
        <v>82</v>
      </c>
      <c r="J67" s="3" t="s">
        <v>19</v>
      </c>
      <c r="K67" s="3" t="s">
        <v>19</v>
      </c>
      <c r="L67" s="4">
        <v>86</v>
      </c>
      <c r="M67" s="3" t="s">
        <v>19</v>
      </c>
      <c r="N67" s="3" t="s">
        <v>19</v>
      </c>
      <c r="O67" s="4">
        <v>90</v>
      </c>
      <c r="P67" s="4">
        <v>79</v>
      </c>
      <c r="Q67" s="4">
        <v>74</v>
      </c>
      <c r="R67" s="24">
        <f>E67*2.5+F67*2+G67*2+I67*3+L67*3+O67*4+P67*3+Q67*2.5</f>
        <v>1784.5</v>
      </c>
      <c r="S67" s="24">
        <v>22</v>
      </c>
      <c r="T67" s="24">
        <f t="shared" si="6"/>
        <v>81.11363636363636</v>
      </c>
      <c r="V67" s="16" t="s">
        <v>278</v>
      </c>
      <c r="W67" s="16" t="s">
        <v>279</v>
      </c>
      <c r="X67" s="17">
        <v>74</v>
      </c>
      <c r="Y67" s="18" t="s">
        <v>19</v>
      </c>
      <c r="Z67" s="18" t="s">
        <v>19</v>
      </c>
      <c r="AA67" s="18" t="s">
        <v>19</v>
      </c>
      <c r="AB67" s="17">
        <v>80</v>
      </c>
      <c r="AC67" s="17">
        <v>92</v>
      </c>
      <c r="AD67" s="17">
        <v>94</v>
      </c>
      <c r="AE67" s="18" t="s">
        <v>19</v>
      </c>
      <c r="AF67" s="17">
        <v>87</v>
      </c>
      <c r="AG67" s="17">
        <v>85</v>
      </c>
      <c r="AH67" s="17">
        <v>77</v>
      </c>
      <c r="AI67" s="17">
        <v>83</v>
      </c>
      <c r="AJ67" s="17">
        <v>86</v>
      </c>
      <c r="AK67" s="24">
        <f>X67*1.5+AB67*3+AC67*2+AD67*2+AF67*3.5+AG67*2+AH67*6+AI67*3.5+AJ67*2</f>
        <v>2122</v>
      </c>
      <c r="AL67" s="24">
        <v>25.5</v>
      </c>
      <c r="AM67" s="24">
        <f t="shared" si="7"/>
        <v>83.215686274509807</v>
      </c>
      <c r="AN67" s="24">
        <f t="shared" si="8"/>
        <v>3906.5</v>
      </c>
      <c r="AO67" s="24">
        <f t="shared" si="9"/>
        <v>47.5</v>
      </c>
      <c r="AP67" s="24">
        <f t="shared" si="10"/>
        <v>82.242105263157896</v>
      </c>
      <c r="AQ67" s="24">
        <v>0</v>
      </c>
      <c r="AR67" s="24">
        <f t="shared" si="11"/>
        <v>82.242105263157896</v>
      </c>
    </row>
    <row r="68" spans="1:44" x14ac:dyDescent="0.15">
      <c r="A68" s="4">
        <v>65</v>
      </c>
      <c r="B68" s="3" t="s">
        <v>284</v>
      </c>
      <c r="C68" s="3" t="s">
        <v>285</v>
      </c>
      <c r="D68" s="3" t="s">
        <v>19</v>
      </c>
      <c r="E68" s="4">
        <v>88</v>
      </c>
      <c r="F68" s="4">
        <v>90</v>
      </c>
      <c r="G68" s="4">
        <v>88</v>
      </c>
      <c r="H68" s="3" t="s">
        <v>19</v>
      </c>
      <c r="I68" s="4">
        <v>86</v>
      </c>
      <c r="J68" s="3" t="s">
        <v>19</v>
      </c>
      <c r="K68" s="3" t="s">
        <v>19</v>
      </c>
      <c r="L68" s="4">
        <v>77</v>
      </c>
      <c r="M68" s="3" t="s">
        <v>19</v>
      </c>
      <c r="N68" s="4">
        <v>67</v>
      </c>
      <c r="O68" s="4">
        <v>98</v>
      </c>
      <c r="P68" s="4">
        <v>90</v>
      </c>
      <c r="Q68" s="4">
        <v>95</v>
      </c>
      <c r="R68" s="24">
        <f>E68*2.5+F68*2+G68*2+I68*3+L68*3+N68*2+O68*4+P68*3+Q68*2.5</f>
        <v>2098.5</v>
      </c>
      <c r="S68" s="24">
        <v>24</v>
      </c>
      <c r="T68" s="24">
        <f t="shared" ref="T68:T99" si="12">R68/S68</f>
        <v>87.4375</v>
      </c>
      <c r="V68" s="16" t="s">
        <v>284</v>
      </c>
      <c r="W68" s="16" t="s">
        <v>285</v>
      </c>
      <c r="X68" s="17">
        <v>80</v>
      </c>
      <c r="Y68" s="18" t="s">
        <v>19</v>
      </c>
      <c r="Z68" s="18" t="s">
        <v>19</v>
      </c>
      <c r="AA68" s="18" t="s">
        <v>19</v>
      </c>
      <c r="AB68" s="17">
        <v>80</v>
      </c>
      <c r="AC68" s="17">
        <v>83</v>
      </c>
      <c r="AD68" s="17">
        <v>70</v>
      </c>
      <c r="AE68" s="18" t="s">
        <v>19</v>
      </c>
      <c r="AF68" s="17">
        <v>86</v>
      </c>
      <c r="AG68" s="17">
        <v>60</v>
      </c>
      <c r="AH68" s="17">
        <v>84</v>
      </c>
      <c r="AI68" s="17">
        <v>63</v>
      </c>
      <c r="AJ68" s="17">
        <v>80</v>
      </c>
      <c r="AK68" s="24">
        <f>X68*1.5+AB68*3+AC68*2+AD68*2+AF68*3.5+AG68*2+AH68*6+AI68*3.5+AJ68*2</f>
        <v>1971.5</v>
      </c>
      <c r="AL68" s="24">
        <v>25.5</v>
      </c>
      <c r="AM68" s="24">
        <f t="shared" ref="AM68:AM99" si="13">AK68/AL68</f>
        <v>77.313725490196077</v>
      </c>
      <c r="AN68" s="24">
        <f t="shared" ref="AN68:AN99" si="14">R68+AK68</f>
        <v>4070</v>
      </c>
      <c r="AO68" s="24">
        <f t="shared" ref="AO68:AO99" si="15">AL68+S68</f>
        <v>49.5</v>
      </c>
      <c r="AP68" s="24">
        <f t="shared" ref="AP68:AP99" si="16">AN68/AO68</f>
        <v>82.222222222222229</v>
      </c>
      <c r="AQ68" s="24">
        <v>0</v>
      </c>
      <c r="AR68" s="24">
        <f t="shared" ref="AR68:AR99" si="17">AP68+AQ68</f>
        <v>82.222222222222229</v>
      </c>
    </row>
    <row r="69" spans="1:44" x14ac:dyDescent="0.15">
      <c r="A69" s="4">
        <v>66</v>
      </c>
      <c r="B69" s="3" t="s">
        <v>262</v>
      </c>
      <c r="C69" s="3" t="s">
        <v>263</v>
      </c>
      <c r="D69" s="3" t="s">
        <v>19</v>
      </c>
      <c r="E69" s="4">
        <v>82</v>
      </c>
      <c r="F69" s="4">
        <v>76</v>
      </c>
      <c r="G69" s="4">
        <v>90</v>
      </c>
      <c r="H69" s="3" t="s">
        <v>19</v>
      </c>
      <c r="I69" s="4">
        <v>81</v>
      </c>
      <c r="J69" s="3" t="s">
        <v>19</v>
      </c>
      <c r="K69" s="3" t="s">
        <v>19</v>
      </c>
      <c r="L69" s="4">
        <v>70</v>
      </c>
      <c r="M69" s="3" t="s">
        <v>19</v>
      </c>
      <c r="N69" s="3" t="s">
        <v>19</v>
      </c>
      <c r="O69" s="4">
        <v>89</v>
      </c>
      <c r="P69" s="4">
        <v>67</v>
      </c>
      <c r="Q69" s="4">
        <v>89</v>
      </c>
      <c r="R69" s="24">
        <f>E69*2.5+F69*2+G69*2+I69*3+L69*3+O69*4+P69*3+Q69*2.5</f>
        <v>1769.5</v>
      </c>
      <c r="S69" s="24">
        <v>22</v>
      </c>
      <c r="T69" s="24">
        <f t="shared" si="12"/>
        <v>80.431818181818187</v>
      </c>
      <c r="V69" s="16" t="s">
        <v>262</v>
      </c>
      <c r="W69" s="16" t="s">
        <v>263</v>
      </c>
      <c r="X69" s="17">
        <v>72</v>
      </c>
      <c r="Y69" s="18" t="s">
        <v>19</v>
      </c>
      <c r="Z69" s="18" t="s">
        <v>19</v>
      </c>
      <c r="AA69" s="18" t="s">
        <v>19</v>
      </c>
      <c r="AB69" s="17">
        <v>83</v>
      </c>
      <c r="AC69" s="17">
        <v>91</v>
      </c>
      <c r="AD69" s="17">
        <v>90</v>
      </c>
      <c r="AE69" s="18" t="s">
        <v>19</v>
      </c>
      <c r="AF69" s="17">
        <v>87</v>
      </c>
      <c r="AG69" s="17">
        <v>85</v>
      </c>
      <c r="AH69" s="17">
        <v>84</v>
      </c>
      <c r="AI69" s="17">
        <v>80</v>
      </c>
      <c r="AJ69" s="17">
        <v>78</v>
      </c>
      <c r="AK69" s="24">
        <f>X69*1.5+AB69*3+AC69*2+AD69*2+AF69*3.5+AG69*2+AH69*6+AI69*3.5+AJ69*2</f>
        <v>2133.5</v>
      </c>
      <c r="AL69" s="24">
        <v>25.5</v>
      </c>
      <c r="AM69" s="24">
        <f t="shared" si="13"/>
        <v>83.666666666666671</v>
      </c>
      <c r="AN69" s="24">
        <f t="shared" si="14"/>
        <v>3903</v>
      </c>
      <c r="AO69" s="24">
        <f t="shared" si="15"/>
        <v>47.5</v>
      </c>
      <c r="AP69" s="24">
        <f t="shared" si="16"/>
        <v>82.168421052631572</v>
      </c>
      <c r="AQ69" s="24">
        <v>0</v>
      </c>
      <c r="AR69" s="24">
        <f t="shared" si="17"/>
        <v>82.168421052631572</v>
      </c>
    </row>
    <row r="70" spans="1:44" x14ac:dyDescent="0.15">
      <c r="A70" s="4">
        <v>67</v>
      </c>
      <c r="B70" s="3" t="s">
        <v>104</v>
      </c>
      <c r="C70" s="3" t="s">
        <v>105</v>
      </c>
      <c r="D70" s="3" t="s">
        <v>19</v>
      </c>
      <c r="E70" s="4">
        <v>86</v>
      </c>
      <c r="F70" s="4">
        <v>70</v>
      </c>
      <c r="G70" s="4">
        <v>82</v>
      </c>
      <c r="H70" s="3" t="s">
        <v>19</v>
      </c>
      <c r="I70" s="4">
        <v>73</v>
      </c>
      <c r="J70" s="3" t="s">
        <v>19</v>
      </c>
      <c r="K70" s="3" t="s">
        <v>19</v>
      </c>
      <c r="L70" s="4">
        <v>69</v>
      </c>
      <c r="M70" s="4">
        <v>71</v>
      </c>
      <c r="N70" s="4">
        <v>86</v>
      </c>
      <c r="O70" s="4">
        <v>89</v>
      </c>
      <c r="P70" s="4">
        <v>98</v>
      </c>
      <c r="Q70" s="4">
        <v>97</v>
      </c>
      <c r="R70" s="24">
        <f>E70*2.5+F70*2+G70*2+I70*3+L70*3+M70*2+N70*2+O70*4+P70*3+Q70*2.5</f>
        <v>2151.5</v>
      </c>
      <c r="S70" s="24">
        <v>26</v>
      </c>
      <c r="T70" s="24">
        <f t="shared" si="12"/>
        <v>82.75</v>
      </c>
      <c r="V70" s="16" t="s">
        <v>104</v>
      </c>
      <c r="W70" s="16" t="s">
        <v>105</v>
      </c>
      <c r="X70" s="17">
        <v>60</v>
      </c>
      <c r="Y70" s="18" t="s">
        <v>19</v>
      </c>
      <c r="Z70" s="18" t="s">
        <v>19</v>
      </c>
      <c r="AA70" s="18" t="s">
        <v>19</v>
      </c>
      <c r="AB70" s="17">
        <v>77</v>
      </c>
      <c r="AC70" s="17">
        <v>87</v>
      </c>
      <c r="AD70" s="18" t="s">
        <v>19</v>
      </c>
      <c r="AE70" s="18" t="s">
        <v>19</v>
      </c>
      <c r="AF70" s="17">
        <v>93</v>
      </c>
      <c r="AG70" s="18" t="s">
        <v>19</v>
      </c>
      <c r="AH70" s="17">
        <v>81</v>
      </c>
      <c r="AI70" s="17">
        <v>80</v>
      </c>
      <c r="AJ70" s="17">
        <v>79</v>
      </c>
      <c r="AK70" s="24">
        <f>X70*1.5+AB70*3+AC70*2+AF70*3.5+AH70*6+AI70*3.5+AJ70*2</f>
        <v>1744.5</v>
      </c>
      <c r="AL70" s="24">
        <v>21.5</v>
      </c>
      <c r="AM70" s="24">
        <f t="shared" si="13"/>
        <v>81.139534883720927</v>
      </c>
      <c r="AN70" s="24">
        <f t="shared" si="14"/>
        <v>3896</v>
      </c>
      <c r="AO70" s="24">
        <f t="shared" si="15"/>
        <v>47.5</v>
      </c>
      <c r="AP70" s="24">
        <f t="shared" si="16"/>
        <v>82.021052631578954</v>
      </c>
      <c r="AQ70" s="24">
        <v>0</v>
      </c>
      <c r="AR70" s="24">
        <f t="shared" si="17"/>
        <v>82.021052631578954</v>
      </c>
    </row>
    <row r="71" spans="1:44" x14ac:dyDescent="0.15">
      <c r="A71" s="26">
        <v>68</v>
      </c>
      <c r="B71" s="3" t="s">
        <v>226</v>
      </c>
      <c r="C71" s="3" t="s">
        <v>227</v>
      </c>
      <c r="D71" s="3" t="s">
        <v>19</v>
      </c>
      <c r="E71" s="4">
        <v>80</v>
      </c>
      <c r="F71" s="4">
        <v>62</v>
      </c>
      <c r="G71" s="4">
        <v>82</v>
      </c>
      <c r="H71" s="3" t="s">
        <v>19</v>
      </c>
      <c r="I71" s="4">
        <v>79</v>
      </c>
      <c r="J71" s="3" t="s">
        <v>19</v>
      </c>
      <c r="K71" s="4">
        <v>79</v>
      </c>
      <c r="L71" s="4">
        <v>76</v>
      </c>
      <c r="M71" s="3" t="s">
        <v>19</v>
      </c>
      <c r="N71" s="3" t="s">
        <v>19</v>
      </c>
      <c r="O71" s="4">
        <v>90</v>
      </c>
      <c r="P71" s="4">
        <v>81</v>
      </c>
      <c r="Q71" s="4">
        <v>91</v>
      </c>
      <c r="R71" s="24">
        <f>E71*2.5+F71*2+G71*2+I71*3+K71*1.5+L71*3+O71*4+P71*3+Q71*2.5</f>
        <v>1902</v>
      </c>
      <c r="S71" s="24">
        <v>23.5</v>
      </c>
      <c r="T71" s="24">
        <f t="shared" si="12"/>
        <v>80.936170212765958</v>
      </c>
      <c r="V71" s="16" t="s">
        <v>226</v>
      </c>
      <c r="W71" s="19" t="s">
        <v>227</v>
      </c>
      <c r="X71" s="17">
        <v>57</v>
      </c>
      <c r="Y71" s="18" t="s">
        <v>19</v>
      </c>
      <c r="Z71" s="18" t="s">
        <v>19</v>
      </c>
      <c r="AA71" s="18" t="s">
        <v>19</v>
      </c>
      <c r="AB71" s="17">
        <v>75</v>
      </c>
      <c r="AC71" s="17">
        <v>93</v>
      </c>
      <c r="AD71" s="17">
        <v>88</v>
      </c>
      <c r="AE71" s="18" t="s">
        <v>19</v>
      </c>
      <c r="AF71" s="17">
        <v>95</v>
      </c>
      <c r="AG71" s="17">
        <v>85</v>
      </c>
      <c r="AH71" s="17">
        <v>88</v>
      </c>
      <c r="AI71" s="17">
        <v>81</v>
      </c>
      <c r="AJ71" s="17">
        <v>65</v>
      </c>
      <c r="AK71" s="24">
        <f>X71*1.5+AB71*3+AC71*2+AD71*2+AF71*3.5+AG71*2+AH71*6+AI71*3.5+AJ71*2</f>
        <v>2116.5</v>
      </c>
      <c r="AL71" s="24">
        <v>25.5</v>
      </c>
      <c r="AM71" s="24">
        <f t="shared" si="13"/>
        <v>83</v>
      </c>
      <c r="AN71" s="24">
        <f t="shared" si="14"/>
        <v>4018.5</v>
      </c>
      <c r="AO71" s="24">
        <f t="shared" si="15"/>
        <v>49</v>
      </c>
      <c r="AP71" s="24">
        <f t="shared" si="16"/>
        <v>82.010204081632651</v>
      </c>
      <c r="AQ71" s="24">
        <v>0</v>
      </c>
      <c r="AR71" s="24">
        <f t="shared" si="17"/>
        <v>82.010204081632651</v>
      </c>
    </row>
    <row r="72" spans="1:44" x14ac:dyDescent="0.15">
      <c r="A72" s="4">
        <v>69</v>
      </c>
      <c r="B72" s="3" t="s">
        <v>136</v>
      </c>
      <c r="C72" s="3" t="s">
        <v>137</v>
      </c>
      <c r="D72" s="3" t="s">
        <v>19</v>
      </c>
      <c r="E72" s="4">
        <v>87</v>
      </c>
      <c r="F72" s="4">
        <v>81</v>
      </c>
      <c r="G72" s="4">
        <v>86</v>
      </c>
      <c r="H72" s="3" t="s">
        <v>19</v>
      </c>
      <c r="I72" s="4">
        <v>90</v>
      </c>
      <c r="J72" s="3" t="s">
        <v>19</v>
      </c>
      <c r="K72" s="3" t="s">
        <v>19</v>
      </c>
      <c r="L72" s="4">
        <v>88</v>
      </c>
      <c r="M72" s="3" t="s">
        <v>19</v>
      </c>
      <c r="N72" s="4">
        <v>87</v>
      </c>
      <c r="O72" s="4">
        <v>82</v>
      </c>
      <c r="P72" s="4">
        <v>90</v>
      </c>
      <c r="Q72" s="4">
        <v>77</v>
      </c>
      <c r="R72" s="24">
        <f>E72*2.5+F72*2+G72*2+I72*3+L72*3+N72*2+O72*4+P72*3+Q72*2.5</f>
        <v>2050</v>
      </c>
      <c r="S72" s="24">
        <v>24</v>
      </c>
      <c r="T72" s="24">
        <f t="shared" si="12"/>
        <v>85.416666666666671</v>
      </c>
      <c r="V72" s="16" t="s">
        <v>136</v>
      </c>
      <c r="W72" s="16" t="s">
        <v>137</v>
      </c>
      <c r="X72" s="17">
        <v>61</v>
      </c>
      <c r="Y72" s="18" t="s">
        <v>19</v>
      </c>
      <c r="Z72" s="18" t="s">
        <v>19</v>
      </c>
      <c r="AA72" s="18" t="s">
        <v>19</v>
      </c>
      <c r="AB72" s="17">
        <v>81</v>
      </c>
      <c r="AC72" s="17">
        <v>76</v>
      </c>
      <c r="AD72" s="17">
        <v>75</v>
      </c>
      <c r="AE72" s="18" t="s">
        <v>19</v>
      </c>
      <c r="AF72" s="17">
        <v>87</v>
      </c>
      <c r="AG72" s="18" t="s">
        <v>19</v>
      </c>
      <c r="AH72" s="17">
        <v>83</v>
      </c>
      <c r="AI72" s="17">
        <v>67</v>
      </c>
      <c r="AJ72" s="17">
        <v>84</v>
      </c>
      <c r="AK72" s="24">
        <f>X72*1.5+AB72*3+AC72*2+AD72*2+AF72*3.5+AH72*6+AI72*3.5+AJ72*2</f>
        <v>1841.5</v>
      </c>
      <c r="AL72" s="24">
        <v>23.5</v>
      </c>
      <c r="AM72" s="24">
        <f t="shared" si="13"/>
        <v>78.361702127659569</v>
      </c>
      <c r="AN72" s="24">
        <f t="shared" si="14"/>
        <v>3891.5</v>
      </c>
      <c r="AO72" s="24">
        <f t="shared" si="15"/>
        <v>47.5</v>
      </c>
      <c r="AP72" s="24">
        <f t="shared" si="16"/>
        <v>81.926315789473691</v>
      </c>
      <c r="AQ72" s="24">
        <v>0</v>
      </c>
      <c r="AR72" s="24">
        <f t="shared" si="17"/>
        <v>81.926315789473691</v>
      </c>
    </row>
    <row r="73" spans="1:44" x14ac:dyDescent="0.15">
      <c r="A73" s="4">
        <v>70</v>
      </c>
      <c r="B73" s="3" t="s">
        <v>34</v>
      </c>
      <c r="C73" s="3" t="s">
        <v>35</v>
      </c>
      <c r="D73" s="3" t="s">
        <v>19</v>
      </c>
      <c r="E73" s="4">
        <v>82</v>
      </c>
      <c r="F73" s="4">
        <v>72</v>
      </c>
      <c r="G73" s="4">
        <v>84</v>
      </c>
      <c r="H73" s="3" t="s">
        <v>19</v>
      </c>
      <c r="I73" s="4">
        <v>73</v>
      </c>
      <c r="J73" s="3" t="s">
        <v>19</v>
      </c>
      <c r="K73" s="3" t="s">
        <v>19</v>
      </c>
      <c r="L73" s="4">
        <v>80</v>
      </c>
      <c r="M73" s="4">
        <v>80</v>
      </c>
      <c r="N73" s="4">
        <v>87</v>
      </c>
      <c r="O73" s="4">
        <v>76</v>
      </c>
      <c r="P73" s="4">
        <v>91</v>
      </c>
      <c r="Q73" s="4">
        <v>91</v>
      </c>
      <c r="R73" s="24">
        <f>E73*2.5+F73*2+G73*2+I73*3+L73*3+M73*2+N73*2+O73*4+P73*3+Q73*2.5</f>
        <v>2114.5</v>
      </c>
      <c r="S73" s="24">
        <v>26</v>
      </c>
      <c r="T73" s="24">
        <f t="shared" si="12"/>
        <v>81.32692307692308</v>
      </c>
      <c r="V73" s="16" t="s">
        <v>34</v>
      </c>
      <c r="W73" s="16" t="s">
        <v>35</v>
      </c>
      <c r="X73" s="17">
        <v>71</v>
      </c>
      <c r="Y73" s="18" t="s">
        <v>19</v>
      </c>
      <c r="Z73" s="18" t="s">
        <v>19</v>
      </c>
      <c r="AA73" s="18" t="s">
        <v>19</v>
      </c>
      <c r="AB73" s="17">
        <v>87</v>
      </c>
      <c r="AC73" s="17">
        <v>88</v>
      </c>
      <c r="AD73" s="18" t="s">
        <v>19</v>
      </c>
      <c r="AE73" s="18" t="s">
        <v>19</v>
      </c>
      <c r="AF73" s="17">
        <v>95</v>
      </c>
      <c r="AG73" s="18" t="s">
        <v>19</v>
      </c>
      <c r="AH73" s="17">
        <v>76</v>
      </c>
      <c r="AI73" s="17">
        <v>78</v>
      </c>
      <c r="AJ73" s="17">
        <v>78</v>
      </c>
      <c r="AK73" s="24">
        <f>X73*1.5+AB73*3+AC73*2+AF73*3.5+AH73*6+AI73*3.5+AJ73*2</f>
        <v>1761</v>
      </c>
      <c r="AL73" s="24">
        <v>21.5</v>
      </c>
      <c r="AM73" s="24">
        <f t="shared" si="13"/>
        <v>81.906976744186053</v>
      </c>
      <c r="AN73" s="24">
        <f t="shared" si="14"/>
        <v>3875.5</v>
      </c>
      <c r="AO73" s="24">
        <f t="shared" si="15"/>
        <v>47.5</v>
      </c>
      <c r="AP73" s="24">
        <f t="shared" si="16"/>
        <v>81.589473684210532</v>
      </c>
      <c r="AQ73" s="24">
        <v>0</v>
      </c>
      <c r="AR73" s="24">
        <f t="shared" si="17"/>
        <v>81.589473684210532</v>
      </c>
    </row>
    <row r="74" spans="1:44" x14ac:dyDescent="0.15">
      <c r="A74" s="4">
        <v>71</v>
      </c>
      <c r="B74" s="3" t="s">
        <v>102</v>
      </c>
      <c r="C74" s="3" t="s">
        <v>103</v>
      </c>
      <c r="D74" s="3" t="s">
        <v>19</v>
      </c>
      <c r="E74" s="4">
        <v>87</v>
      </c>
      <c r="F74" s="4">
        <v>84</v>
      </c>
      <c r="G74" s="4">
        <v>94</v>
      </c>
      <c r="H74" s="3" t="s">
        <v>19</v>
      </c>
      <c r="I74" s="4">
        <v>87</v>
      </c>
      <c r="J74" s="3" t="s">
        <v>19</v>
      </c>
      <c r="K74" s="3" t="s">
        <v>19</v>
      </c>
      <c r="L74" s="4">
        <v>86</v>
      </c>
      <c r="M74" s="4">
        <v>74</v>
      </c>
      <c r="N74" s="4">
        <v>90</v>
      </c>
      <c r="O74" s="4">
        <v>84</v>
      </c>
      <c r="P74" s="4">
        <v>94</v>
      </c>
      <c r="Q74" s="4">
        <v>74</v>
      </c>
      <c r="R74" s="24">
        <f>E74*2.5+F74*2+G74*2+I74*3+L74*3+M74*2+N74*2+O74*4+P74*3+Q74*2.5</f>
        <v>2223.5</v>
      </c>
      <c r="S74" s="24">
        <v>26</v>
      </c>
      <c r="T74" s="24">
        <f t="shared" si="12"/>
        <v>85.519230769230774</v>
      </c>
      <c r="V74" s="16" t="s">
        <v>102</v>
      </c>
      <c r="W74" s="16" t="s">
        <v>103</v>
      </c>
      <c r="X74" s="17">
        <v>83</v>
      </c>
      <c r="Y74" s="18" t="s">
        <v>19</v>
      </c>
      <c r="Z74" s="18" t="s">
        <v>19</v>
      </c>
      <c r="AA74" s="18" t="s">
        <v>19</v>
      </c>
      <c r="AB74" s="17">
        <v>77</v>
      </c>
      <c r="AC74" s="17">
        <v>86</v>
      </c>
      <c r="AD74" s="18" t="s">
        <v>19</v>
      </c>
      <c r="AE74" s="18" t="s">
        <v>19</v>
      </c>
      <c r="AF74" s="17">
        <v>83</v>
      </c>
      <c r="AG74" s="18" t="s">
        <v>19</v>
      </c>
      <c r="AH74" s="17">
        <v>72</v>
      </c>
      <c r="AI74" s="17">
        <v>68</v>
      </c>
      <c r="AJ74" s="17">
        <v>82</v>
      </c>
      <c r="AK74" s="24">
        <f>X74*1.5+AB74*3+AC74*2+AF74*3.5+AH74*6+AI74*3.5+AJ74*2</f>
        <v>1652</v>
      </c>
      <c r="AL74" s="24">
        <v>21.5</v>
      </c>
      <c r="AM74" s="24">
        <f t="shared" si="13"/>
        <v>76.837209302325576</v>
      </c>
      <c r="AN74" s="24">
        <f t="shared" si="14"/>
        <v>3875.5</v>
      </c>
      <c r="AO74" s="24">
        <f t="shared" si="15"/>
        <v>47.5</v>
      </c>
      <c r="AP74" s="24">
        <f t="shared" si="16"/>
        <v>81.589473684210532</v>
      </c>
      <c r="AQ74" s="24">
        <v>0</v>
      </c>
      <c r="AR74" s="24">
        <f t="shared" si="17"/>
        <v>81.589473684210532</v>
      </c>
    </row>
    <row r="75" spans="1:44" x14ac:dyDescent="0.15">
      <c r="A75" s="4">
        <v>72</v>
      </c>
      <c r="B75" s="3" t="s">
        <v>270</v>
      </c>
      <c r="C75" s="3" t="s">
        <v>271</v>
      </c>
      <c r="D75" s="3" t="s">
        <v>19</v>
      </c>
      <c r="E75" s="4">
        <v>84</v>
      </c>
      <c r="F75" s="4">
        <v>80</v>
      </c>
      <c r="G75" s="4">
        <v>94</v>
      </c>
      <c r="H75" s="3" t="s">
        <v>19</v>
      </c>
      <c r="I75" s="4">
        <v>77</v>
      </c>
      <c r="J75" s="3" t="s">
        <v>19</v>
      </c>
      <c r="K75" s="3" t="s">
        <v>19</v>
      </c>
      <c r="L75" s="4">
        <v>80</v>
      </c>
      <c r="M75" s="3" t="s">
        <v>19</v>
      </c>
      <c r="N75" s="3" t="s">
        <v>19</v>
      </c>
      <c r="O75" s="4">
        <v>87</v>
      </c>
      <c r="P75" s="4">
        <v>98</v>
      </c>
      <c r="Q75" s="4">
        <v>89</v>
      </c>
      <c r="R75" s="24">
        <f>E75*2.5+F75*2+G75*2+I75*3+L75*3+O75*4+P75*3+Q75*2.5</f>
        <v>1893.5</v>
      </c>
      <c r="S75" s="24">
        <v>22</v>
      </c>
      <c r="T75" s="24">
        <f t="shared" si="12"/>
        <v>86.068181818181813</v>
      </c>
      <c r="V75" s="16" t="s">
        <v>270</v>
      </c>
      <c r="W75" s="16" t="s">
        <v>271</v>
      </c>
      <c r="X75" s="17">
        <v>75</v>
      </c>
      <c r="Y75" s="18" t="s">
        <v>19</v>
      </c>
      <c r="Z75" s="18" t="s">
        <v>19</v>
      </c>
      <c r="AA75" s="18" t="s">
        <v>19</v>
      </c>
      <c r="AB75" s="17">
        <v>84</v>
      </c>
      <c r="AC75" s="17">
        <v>91</v>
      </c>
      <c r="AD75" s="18" t="s">
        <v>19</v>
      </c>
      <c r="AE75" s="18" t="s">
        <v>19</v>
      </c>
      <c r="AF75" s="17">
        <v>66</v>
      </c>
      <c r="AG75" s="17">
        <v>86</v>
      </c>
      <c r="AH75" s="17">
        <v>77</v>
      </c>
      <c r="AI75" s="17">
        <v>71</v>
      </c>
      <c r="AJ75" s="17">
        <v>79</v>
      </c>
      <c r="AK75" s="24">
        <f>X75*1.5+AB75*3+AC75*2+AF75*3.5+AG75*2+AH75*6+AI75*3.5+AJ75*2</f>
        <v>1818</v>
      </c>
      <c r="AL75" s="24">
        <v>23.5</v>
      </c>
      <c r="AM75" s="24">
        <f t="shared" si="13"/>
        <v>77.361702127659569</v>
      </c>
      <c r="AN75" s="24">
        <f t="shared" si="14"/>
        <v>3711.5</v>
      </c>
      <c r="AO75" s="24">
        <f t="shared" si="15"/>
        <v>45.5</v>
      </c>
      <c r="AP75" s="24">
        <f t="shared" si="16"/>
        <v>81.571428571428569</v>
      </c>
      <c r="AQ75" s="24">
        <v>0</v>
      </c>
      <c r="AR75" s="24">
        <f t="shared" si="17"/>
        <v>81.571428571428569</v>
      </c>
    </row>
    <row r="76" spans="1:44" x14ac:dyDescent="0.15">
      <c r="A76" s="4">
        <v>73</v>
      </c>
      <c r="B76" s="3" t="s">
        <v>156</v>
      </c>
      <c r="C76" s="3" t="s">
        <v>157</v>
      </c>
      <c r="D76" s="3" t="s">
        <v>19</v>
      </c>
      <c r="E76" s="4">
        <v>89</v>
      </c>
      <c r="F76" s="4">
        <v>65</v>
      </c>
      <c r="G76" s="4">
        <v>76</v>
      </c>
      <c r="H76" s="3" t="s">
        <v>19</v>
      </c>
      <c r="I76" s="4">
        <v>74</v>
      </c>
      <c r="J76" s="3" t="s">
        <v>19</v>
      </c>
      <c r="K76" s="3" t="s">
        <v>19</v>
      </c>
      <c r="L76" s="4">
        <v>60</v>
      </c>
      <c r="M76" s="3" t="s">
        <v>19</v>
      </c>
      <c r="N76" s="3" t="s">
        <v>19</v>
      </c>
      <c r="O76" s="4">
        <v>94</v>
      </c>
      <c r="P76" s="4">
        <v>87</v>
      </c>
      <c r="Q76" s="4">
        <v>86</v>
      </c>
      <c r="R76" s="24">
        <f>E76*2.5+F76*2+G76*2+I76*3+L76*3+O76*4+P76*3+Q76*2.5</f>
        <v>1758.5</v>
      </c>
      <c r="S76" s="24">
        <v>22</v>
      </c>
      <c r="T76" s="24">
        <f t="shared" si="12"/>
        <v>79.931818181818187</v>
      </c>
      <c r="V76" s="16" t="s">
        <v>156</v>
      </c>
      <c r="W76" s="16" t="s">
        <v>157</v>
      </c>
      <c r="X76" s="17">
        <v>69</v>
      </c>
      <c r="Y76" s="18" t="s">
        <v>19</v>
      </c>
      <c r="Z76" s="18" t="s">
        <v>19</v>
      </c>
      <c r="AA76" s="18" t="s">
        <v>19</v>
      </c>
      <c r="AB76" s="17">
        <v>87</v>
      </c>
      <c r="AC76" s="17">
        <v>86</v>
      </c>
      <c r="AD76" s="17">
        <v>85</v>
      </c>
      <c r="AE76" s="18" t="s">
        <v>19</v>
      </c>
      <c r="AF76" s="17">
        <v>86</v>
      </c>
      <c r="AG76" s="17">
        <v>83</v>
      </c>
      <c r="AH76" s="17">
        <v>90</v>
      </c>
      <c r="AI76" s="17">
        <v>72</v>
      </c>
      <c r="AJ76" s="17">
        <v>74</v>
      </c>
      <c r="AK76" s="24">
        <f>X76*1.5+AB76*3+AC76*2+AD76*2+AF76*3.5+AG76*2+AH76*6+AI76*3.5+AJ76*2</f>
        <v>2113.5</v>
      </c>
      <c r="AL76" s="24">
        <v>25.5</v>
      </c>
      <c r="AM76" s="24">
        <f t="shared" si="13"/>
        <v>82.882352941176464</v>
      </c>
      <c r="AN76" s="24">
        <f t="shared" si="14"/>
        <v>3872</v>
      </c>
      <c r="AO76" s="24">
        <f t="shared" si="15"/>
        <v>47.5</v>
      </c>
      <c r="AP76" s="24">
        <f t="shared" si="16"/>
        <v>81.515789473684208</v>
      </c>
      <c r="AQ76" s="24">
        <v>0</v>
      </c>
      <c r="AR76" s="24">
        <f t="shared" si="17"/>
        <v>81.515789473684208</v>
      </c>
    </row>
    <row r="77" spans="1:44" x14ac:dyDescent="0.15">
      <c r="A77" s="4">
        <v>74</v>
      </c>
      <c r="B77" s="11" t="s">
        <v>361</v>
      </c>
      <c r="C77" s="12" t="s">
        <v>362</v>
      </c>
      <c r="D77" s="4"/>
      <c r="E77" s="13">
        <v>85</v>
      </c>
      <c r="F77" s="10">
        <v>82</v>
      </c>
      <c r="G77" s="10">
        <v>82</v>
      </c>
      <c r="H77" s="10">
        <v>82</v>
      </c>
      <c r="I77" s="10">
        <v>86</v>
      </c>
      <c r="J77" s="10">
        <v>77</v>
      </c>
      <c r="K77" s="4"/>
      <c r="L77" s="10">
        <v>82</v>
      </c>
      <c r="M77" s="4"/>
      <c r="N77" s="4"/>
      <c r="O77" s="10">
        <v>89</v>
      </c>
      <c r="P77" s="10">
        <v>84</v>
      </c>
      <c r="Q77" s="4"/>
      <c r="R77" s="24">
        <f>E77*2.5+F77*2+G77*2+H77*1.5+I77*3+J77*3+L77*3+O77*4+P77*3</f>
        <v>2006.5</v>
      </c>
      <c r="S77" s="24">
        <v>24</v>
      </c>
      <c r="T77" s="24">
        <f t="shared" si="12"/>
        <v>83.604166666666671</v>
      </c>
      <c r="V77" s="16" t="s">
        <v>361</v>
      </c>
      <c r="W77" s="16" t="s">
        <v>362</v>
      </c>
      <c r="X77" s="17">
        <v>73</v>
      </c>
      <c r="Y77" s="17">
        <v>64</v>
      </c>
      <c r="Z77" s="17">
        <v>77</v>
      </c>
      <c r="AA77" s="17">
        <v>86</v>
      </c>
      <c r="AB77" s="17">
        <v>86</v>
      </c>
      <c r="AC77" s="17">
        <v>85</v>
      </c>
      <c r="AD77" s="17">
        <v>84</v>
      </c>
      <c r="AE77" s="18" t="s">
        <v>19</v>
      </c>
      <c r="AF77" s="17">
        <v>87</v>
      </c>
      <c r="AG77" s="17">
        <v>85</v>
      </c>
      <c r="AH77" s="17">
        <v>76</v>
      </c>
      <c r="AI77" s="17">
        <v>78</v>
      </c>
      <c r="AJ77" s="17">
        <v>90</v>
      </c>
      <c r="AK77" s="24">
        <f>X77*1.5+Y77*3+Z77*4.5+AA77*2+AB77*3+AC77*2+AD77*2+AF77*3.5+AG77*2+AH77*6+AI77*3.5+AJ77*2</f>
        <v>2799.5</v>
      </c>
      <c r="AL77" s="24">
        <v>35</v>
      </c>
      <c r="AM77" s="24">
        <f t="shared" si="13"/>
        <v>79.98571428571428</v>
      </c>
      <c r="AN77" s="24">
        <f t="shared" si="14"/>
        <v>4806</v>
      </c>
      <c r="AO77" s="24">
        <f t="shared" si="15"/>
        <v>59</v>
      </c>
      <c r="AP77" s="24">
        <f t="shared" si="16"/>
        <v>81.457627118644069</v>
      </c>
      <c r="AQ77" s="24">
        <v>0</v>
      </c>
      <c r="AR77" s="24">
        <f t="shared" si="17"/>
        <v>81.457627118644069</v>
      </c>
    </row>
    <row r="78" spans="1:44" x14ac:dyDescent="0.15">
      <c r="A78" s="4">
        <v>75</v>
      </c>
      <c r="B78" s="3" t="s">
        <v>78</v>
      </c>
      <c r="C78" s="3" t="s">
        <v>79</v>
      </c>
      <c r="D78" s="3" t="s">
        <v>19</v>
      </c>
      <c r="E78" s="4">
        <v>93</v>
      </c>
      <c r="F78" s="4">
        <v>81</v>
      </c>
      <c r="G78" s="4">
        <v>87</v>
      </c>
      <c r="H78" s="3" t="s">
        <v>19</v>
      </c>
      <c r="I78" s="4">
        <v>60</v>
      </c>
      <c r="J78" s="3" t="s">
        <v>19</v>
      </c>
      <c r="K78" s="3" t="s">
        <v>19</v>
      </c>
      <c r="L78" s="4">
        <v>77</v>
      </c>
      <c r="M78" s="4">
        <v>89</v>
      </c>
      <c r="N78" s="4">
        <v>86</v>
      </c>
      <c r="O78" s="4">
        <v>77</v>
      </c>
      <c r="P78" s="4">
        <v>100</v>
      </c>
      <c r="Q78" s="4">
        <v>79</v>
      </c>
      <c r="R78" s="24">
        <f>E78*2.5+F78*2+G78*2+I78*3+L78*3+M78*2+N78*2+O78*4+P78*3+Q78*2.5</f>
        <v>2135</v>
      </c>
      <c r="S78" s="24">
        <v>26</v>
      </c>
      <c r="T78" s="24">
        <f t="shared" si="12"/>
        <v>82.115384615384613</v>
      </c>
      <c r="V78" s="16" t="s">
        <v>78</v>
      </c>
      <c r="W78" s="16" t="s">
        <v>79</v>
      </c>
      <c r="X78" s="17">
        <v>85</v>
      </c>
      <c r="Y78" s="18" t="s">
        <v>19</v>
      </c>
      <c r="Z78" s="18" t="s">
        <v>19</v>
      </c>
      <c r="AA78" s="18" t="s">
        <v>19</v>
      </c>
      <c r="AB78" s="17">
        <v>89</v>
      </c>
      <c r="AC78" s="17">
        <v>89</v>
      </c>
      <c r="AD78" s="18" t="s">
        <v>19</v>
      </c>
      <c r="AE78" s="18" t="s">
        <v>19</v>
      </c>
      <c r="AF78" s="17">
        <v>75</v>
      </c>
      <c r="AG78" s="18" t="s">
        <v>19</v>
      </c>
      <c r="AH78" s="17">
        <v>83</v>
      </c>
      <c r="AI78" s="17">
        <v>68</v>
      </c>
      <c r="AJ78" s="17">
        <v>79</v>
      </c>
      <c r="AK78" s="24">
        <f>X78*1.5+AB78*3+AC78*2+AF78*3.5+AH78*6+AI78*3.5+AJ78*2</f>
        <v>1729</v>
      </c>
      <c r="AL78" s="24">
        <v>21.5</v>
      </c>
      <c r="AM78" s="24">
        <f t="shared" si="13"/>
        <v>80.418604651162795</v>
      </c>
      <c r="AN78" s="24">
        <f t="shared" si="14"/>
        <v>3864</v>
      </c>
      <c r="AO78" s="24">
        <f t="shared" si="15"/>
        <v>47.5</v>
      </c>
      <c r="AP78" s="24">
        <f t="shared" si="16"/>
        <v>81.347368421052636</v>
      </c>
      <c r="AQ78" s="24">
        <v>0</v>
      </c>
      <c r="AR78" s="24">
        <f t="shared" si="17"/>
        <v>81.347368421052636</v>
      </c>
    </row>
    <row r="79" spans="1:44" x14ac:dyDescent="0.15">
      <c r="A79" s="4">
        <v>76</v>
      </c>
      <c r="B79" s="3" t="s">
        <v>256</v>
      </c>
      <c r="C79" s="3" t="s">
        <v>257</v>
      </c>
      <c r="D79" s="3" t="s">
        <v>19</v>
      </c>
      <c r="E79" s="4">
        <v>87</v>
      </c>
      <c r="F79" s="4">
        <v>65</v>
      </c>
      <c r="G79" s="4">
        <v>79</v>
      </c>
      <c r="H79" s="3" t="s">
        <v>19</v>
      </c>
      <c r="I79" s="4">
        <v>72</v>
      </c>
      <c r="J79" s="3" t="s">
        <v>19</v>
      </c>
      <c r="K79" s="3" t="s">
        <v>19</v>
      </c>
      <c r="L79" s="4">
        <v>75</v>
      </c>
      <c r="M79" s="3" t="s">
        <v>19</v>
      </c>
      <c r="N79" s="3" t="s">
        <v>19</v>
      </c>
      <c r="O79" s="4">
        <v>89</v>
      </c>
      <c r="P79" s="4">
        <v>91</v>
      </c>
      <c r="Q79" s="4">
        <v>87</v>
      </c>
      <c r="R79" s="24">
        <f>E79*2.5+F79*2+G79*2+I79*3+L79*3+O79*4+P79*3+Q79*2.5</f>
        <v>1793</v>
      </c>
      <c r="S79" s="24">
        <v>22</v>
      </c>
      <c r="T79" s="24">
        <f t="shared" si="12"/>
        <v>81.5</v>
      </c>
      <c r="V79" s="16" t="s">
        <v>256</v>
      </c>
      <c r="W79" s="16" t="s">
        <v>257</v>
      </c>
      <c r="X79" s="17">
        <v>74</v>
      </c>
      <c r="Y79" s="18" t="s">
        <v>19</v>
      </c>
      <c r="Z79" s="18" t="s">
        <v>19</v>
      </c>
      <c r="AA79" s="18" t="s">
        <v>19</v>
      </c>
      <c r="AB79" s="17">
        <v>78</v>
      </c>
      <c r="AC79" s="17">
        <v>83</v>
      </c>
      <c r="AD79" s="17">
        <v>80</v>
      </c>
      <c r="AE79" s="18" t="s">
        <v>19</v>
      </c>
      <c r="AF79" s="17">
        <v>83</v>
      </c>
      <c r="AG79" s="17">
        <v>87</v>
      </c>
      <c r="AH79" s="17">
        <v>88</v>
      </c>
      <c r="AI79" s="17">
        <v>72</v>
      </c>
      <c r="AJ79" s="17">
        <v>75</v>
      </c>
      <c r="AK79" s="24">
        <f>X79*1.5+AB79*3+AC79*2+AD79*2+AF79*3.5+AG79*2+AH79*6+AI79*3.5+AJ79*2</f>
        <v>2065.5</v>
      </c>
      <c r="AL79" s="24">
        <v>25.5</v>
      </c>
      <c r="AM79" s="24">
        <f t="shared" si="13"/>
        <v>81</v>
      </c>
      <c r="AN79" s="24">
        <f t="shared" si="14"/>
        <v>3858.5</v>
      </c>
      <c r="AO79" s="24">
        <f t="shared" si="15"/>
        <v>47.5</v>
      </c>
      <c r="AP79" s="24">
        <f t="shared" si="16"/>
        <v>81.231578947368419</v>
      </c>
      <c r="AQ79" s="24">
        <v>0</v>
      </c>
      <c r="AR79" s="24">
        <f t="shared" si="17"/>
        <v>81.231578947368419</v>
      </c>
    </row>
    <row r="80" spans="1:44" x14ac:dyDescent="0.15">
      <c r="A80" s="4">
        <v>77</v>
      </c>
      <c r="B80" s="3" t="s">
        <v>30</v>
      </c>
      <c r="C80" s="3" t="s">
        <v>31</v>
      </c>
      <c r="D80" s="3" t="s">
        <v>19</v>
      </c>
      <c r="E80" s="4">
        <v>85</v>
      </c>
      <c r="F80" s="4">
        <v>80</v>
      </c>
      <c r="G80" s="4">
        <v>86</v>
      </c>
      <c r="H80" s="3" t="s">
        <v>19</v>
      </c>
      <c r="I80" s="4">
        <v>82</v>
      </c>
      <c r="J80" s="3" t="s">
        <v>19</v>
      </c>
      <c r="K80" s="3" t="s">
        <v>19</v>
      </c>
      <c r="L80" s="4">
        <v>60</v>
      </c>
      <c r="M80" s="3" t="s">
        <v>19</v>
      </c>
      <c r="N80" s="3" t="s">
        <v>19</v>
      </c>
      <c r="O80" s="4">
        <v>87</v>
      </c>
      <c r="P80" s="4">
        <v>86</v>
      </c>
      <c r="Q80" s="4">
        <v>94</v>
      </c>
      <c r="R80" s="24">
        <f>E80*2.5+F80*2+G80*2+I80*3+L80*3+O80*4+P80*3+Q80*2.5</f>
        <v>1811.5</v>
      </c>
      <c r="S80" s="24">
        <v>22</v>
      </c>
      <c r="T80" s="24">
        <f t="shared" si="12"/>
        <v>82.340909090909093</v>
      </c>
      <c r="V80" s="16" t="s">
        <v>30</v>
      </c>
      <c r="W80" s="16" t="s">
        <v>31</v>
      </c>
      <c r="X80" s="17">
        <v>75</v>
      </c>
      <c r="Y80" s="18" t="s">
        <v>19</v>
      </c>
      <c r="Z80" s="18" t="s">
        <v>19</v>
      </c>
      <c r="AA80" s="18" t="s">
        <v>19</v>
      </c>
      <c r="AB80" s="17">
        <v>81</v>
      </c>
      <c r="AC80" s="17">
        <v>87</v>
      </c>
      <c r="AD80" s="18" t="s">
        <v>19</v>
      </c>
      <c r="AE80" s="17"/>
      <c r="AF80" s="17">
        <v>94</v>
      </c>
      <c r="AG80" s="18" t="s">
        <v>19</v>
      </c>
      <c r="AH80" s="17">
        <v>81</v>
      </c>
      <c r="AI80" s="17">
        <v>60</v>
      </c>
      <c r="AJ80" s="17">
        <v>82</v>
      </c>
      <c r="AK80" s="24">
        <f>X80*1.5+AB80*3+AC80*2+AF80*3.5+AH80*6+AI80*3.5+AJ80*2</f>
        <v>1718.5</v>
      </c>
      <c r="AL80" s="24">
        <v>21.5</v>
      </c>
      <c r="AM80" s="24">
        <f t="shared" si="13"/>
        <v>79.930232558139537</v>
      </c>
      <c r="AN80" s="24">
        <f t="shared" si="14"/>
        <v>3530</v>
      </c>
      <c r="AO80" s="24">
        <f t="shared" si="15"/>
        <v>43.5</v>
      </c>
      <c r="AP80" s="24">
        <f t="shared" si="16"/>
        <v>81.149425287356323</v>
      </c>
      <c r="AQ80" s="24">
        <v>0</v>
      </c>
      <c r="AR80" s="24">
        <f t="shared" si="17"/>
        <v>81.149425287356323</v>
      </c>
    </row>
    <row r="81" spans="1:44" x14ac:dyDescent="0.15">
      <c r="A81" s="4">
        <v>78</v>
      </c>
      <c r="B81" s="9">
        <v>131007109</v>
      </c>
      <c r="C81" s="10" t="s">
        <v>369</v>
      </c>
      <c r="D81" s="4"/>
      <c r="E81" s="10">
        <v>86</v>
      </c>
      <c r="F81" s="10">
        <v>76</v>
      </c>
      <c r="G81" s="10">
        <v>83</v>
      </c>
      <c r="H81" s="10">
        <v>82</v>
      </c>
      <c r="I81" s="10">
        <v>78</v>
      </c>
      <c r="J81" s="10">
        <v>80</v>
      </c>
      <c r="K81" s="4"/>
      <c r="L81" s="10">
        <v>86</v>
      </c>
      <c r="M81" s="4"/>
      <c r="N81" s="10">
        <v>81</v>
      </c>
      <c r="O81" s="10">
        <v>92</v>
      </c>
      <c r="P81" s="10">
        <v>84</v>
      </c>
      <c r="Q81" s="10">
        <v>90</v>
      </c>
      <c r="R81" s="24">
        <f>E81*2.5+F81*2+G81*2+H81*1.5+I81*3+J81*3+L81*3+N81*2+O81*4+P81*3+Q81*2.5</f>
        <v>2395</v>
      </c>
      <c r="S81" s="24">
        <v>28.5</v>
      </c>
      <c r="T81" s="24">
        <f t="shared" si="12"/>
        <v>84.035087719298247</v>
      </c>
      <c r="V81" s="16" t="s">
        <v>352</v>
      </c>
      <c r="W81" s="16" t="s">
        <v>353</v>
      </c>
      <c r="X81" s="17">
        <v>69</v>
      </c>
      <c r="Y81" s="17">
        <v>70</v>
      </c>
      <c r="Z81" s="17">
        <v>67</v>
      </c>
      <c r="AA81" s="17">
        <v>81</v>
      </c>
      <c r="AB81" s="17">
        <v>75</v>
      </c>
      <c r="AC81" s="17">
        <v>84</v>
      </c>
      <c r="AD81" s="18" t="s">
        <v>19</v>
      </c>
      <c r="AE81" s="18" t="s">
        <v>19</v>
      </c>
      <c r="AF81" s="17">
        <v>89</v>
      </c>
      <c r="AG81" s="18" t="s">
        <v>19</v>
      </c>
      <c r="AH81" s="17">
        <v>88</v>
      </c>
      <c r="AI81" s="17">
        <v>69</v>
      </c>
      <c r="AJ81" s="17">
        <v>91</v>
      </c>
      <c r="AK81" s="24">
        <f>X81*1.5+Y81*3+Z81*4.5+AA81*2+AB81*3+AC81*2+AF81*3.5+AH81*6+AI81*3.5+AJ81*2</f>
        <v>2433</v>
      </c>
      <c r="AL81" s="24">
        <v>31</v>
      </c>
      <c r="AM81" s="24">
        <f t="shared" si="13"/>
        <v>78.483870967741936</v>
      </c>
      <c r="AN81" s="24">
        <f t="shared" si="14"/>
        <v>4828</v>
      </c>
      <c r="AO81" s="24">
        <f t="shared" si="15"/>
        <v>59.5</v>
      </c>
      <c r="AP81" s="24">
        <f t="shared" si="16"/>
        <v>81.142857142857139</v>
      </c>
      <c r="AQ81" s="24">
        <v>0</v>
      </c>
      <c r="AR81" s="24">
        <f t="shared" si="17"/>
        <v>81.142857142857139</v>
      </c>
    </row>
    <row r="82" spans="1:44" x14ac:dyDescent="0.15">
      <c r="A82" s="4">
        <v>79</v>
      </c>
      <c r="B82" s="3" t="s">
        <v>168</v>
      </c>
      <c r="C82" s="3" t="s">
        <v>169</v>
      </c>
      <c r="D82" s="3" t="s">
        <v>19</v>
      </c>
      <c r="E82" s="4">
        <v>86</v>
      </c>
      <c r="F82" s="4">
        <v>75</v>
      </c>
      <c r="G82" s="4">
        <v>85</v>
      </c>
      <c r="H82" s="3" t="s">
        <v>19</v>
      </c>
      <c r="I82" s="4">
        <v>76</v>
      </c>
      <c r="J82" s="3" t="s">
        <v>19</v>
      </c>
      <c r="K82" s="3" t="s">
        <v>19</v>
      </c>
      <c r="L82" s="4">
        <v>64</v>
      </c>
      <c r="M82" s="3" t="s">
        <v>19</v>
      </c>
      <c r="N82" s="3" t="s">
        <v>19</v>
      </c>
      <c r="O82" s="4">
        <v>86</v>
      </c>
      <c r="P82" s="4">
        <v>75</v>
      </c>
      <c r="Q82" s="4">
        <v>87</v>
      </c>
      <c r="R82" s="24">
        <f>E82*2.5+F82*2+G82*2+I82*3+L82*3+O82*4+P82*3+Q82*2.5</f>
        <v>1741.5</v>
      </c>
      <c r="S82" s="24">
        <v>22</v>
      </c>
      <c r="T82" s="24">
        <f t="shared" si="12"/>
        <v>79.159090909090907</v>
      </c>
      <c r="V82" s="16" t="s">
        <v>168</v>
      </c>
      <c r="W82" s="16" t="s">
        <v>169</v>
      </c>
      <c r="X82" s="17">
        <v>77</v>
      </c>
      <c r="Y82" s="18" t="s">
        <v>19</v>
      </c>
      <c r="Z82" s="18" t="s">
        <v>19</v>
      </c>
      <c r="AA82" s="18" t="s">
        <v>19</v>
      </c>
      <c r="AB82" s="17">
        <v>72</v>
      </c>
      <c r="AC82" s="17">
        <v>82</v>
      </c>
      <c r="AD82" s="17">
        <v>88</v>
      </c>
      <c r="AE82" s="18" t="s">
        <v>19</v>
      </c>
      <c r="AF82" s="17">
        <v>98</v>
      </c>
      <c r="AG82" s="17">
        <v>83</v>
      </c>
      <c r="AH82" s="17">
        <v>79</v>
      </c>
      <c r="AI82" s="17">
        <v>79</v>
      </c>
      <c r="AJ82" s="17">
        <v>86</v>
      </c>
      <c r="AK82" s="24">
        <f>X82*1.5+AB82*3+AC82*2+AD82*2+AF82*3.5+AG82*2+AH82*6+AI82*3.5+AJ82*2</f>
        <v>2103</v>
      </c>
      <c r="AL82" s="24">
        <v>25.5</v>
      </c>
      <c r="AM82" s="24">
        <f t="shared" si="13"/>
        <v>82.470588235294116</v>
      </c>
      <c r="AN82" s="24">
        <f t="shared" si="14"/>
        <v>3844.5</v>
      </c>
      <c r="AO82" s="24">
        <f t="shared" si="15"/>
        <v>47.5</v>
      </c>
      <c r="AP82" s="24">
        <f t="shared" si="16"/>
        <v>80.936842105263153</v>
      </c>
      <c r="AQ82" s="24">
        <v>0</v>
      </c>
      <c r="AR82" s="24">
        <f t="shared" si="17"/>
        <v>80.936842105263153</v>
      </c>
    </row>
    <row r="83" spans="1:44" x14ac:dyDescent="0.15">
      <c r="A83" s="4">
        <v>80</v>
      </c>
      <c r="B83" s="3" t="s">
        <v>172</v>
      </c>
      <c r="C83" s="3" t="s">
        <v>173</v>
      </c>
      <c r="D83" s="3" t="s">
        <v>19</v>
      </c>
      <c r="E83" s="4">
        <v>77</v>
      </c>
      <c r="F83" s="4">
        <v>84</v>
      </c>
      <c r="G83" s="4">
        <v>79</v>
      </c>
      <c r="H83" s="3" t="s">
        <v>19</v>
      </c>
      <c r="I83" s="4">
        <v>64</v>
      </c>
      <c r="J83" s="3" t="s">
        <v>19</v>
      </c>
      <c r="K83" s="3" t="s">
        <v>19</v>
      </c>
      <c r="L83" s="4">
        <v>73</v>
      </c>
      <c r="M83" s="3" t="s">
        <v>19</v>
      </c>
      <c r="N83" s="3" t="s">
        <v>19</v>
      </c>
      <c r="O83" s="4">
        <v>83</v>
      </c>
      <c r="P83" s="4">
        <v>90</v>
      </c>
      <c r="Q83" s="4">
        <v>81</v>
      </c>
      <c r="R83" s="24">
        <f>E83*2.5+F83*2+G83*2+I83*3+L83*3+O83*4+P83*3+Q83*2.5</f>
        <v>1734</v>
      </c>
      <c r="S83" s="24">
        <v>22</v>
      </c>
      <c r="T83" s="24">
        <f t="shared" si="12"/>
        <v>78.818181818181813</v>
      </c>
      <c r="V83" s="16" t="s">
        <v>172</v>
      </c>
      <c r="W83" s="16" t="s">
        <v>173</v>
      </c>
      <c r="X83" s="17">
        <v>81</v>
      </c>
      <c r="Y83" s="18" t="s">
        <v>19</v>
      </c>
      <c r="Z83" s="18" t="s">
        <v>19</v>
      </c>
      <c r="AA83" s="18" t="s">
        <v>19</v>
      </c>
      <c r="AB83" s="17">
        <v>79</v>
      </c>
      <c r="AC83" s="17">
        <v>90</v>
      </c>
      <c r="AD83" s="17">
        <v>90</v>
      </c>
      <c r="AE83" s="18" t="s">
        <v>19</v>
      </c>
      <c r="AF83" s="17">
        <v>93</v>
      </c>
      <c r="AG83" s="17">
        <v>87</v>
      </c>
      <c r="AH83" s="17">
        <v>81</v>
      </c>
      <c r="AI83" s="17">
        <v>66</v>
      </c>
      <c r="AJ83" s="17">
        <v>81</v>
      </c>
      <c r="AK83" s="24">
        <f>X83*1.5+AB83*3+AC83*2+AD83*2+AF83*3.5+AG83*2+AH83*6+AI83*3.5+AJ83*2</f>
        <v>2097</v>
      </c>
      <c r="AL83" s="24">
        <v>25.5</v>
      </c>
      <c r="AM83" s="24">
        <f t="shared" si="13"/>
        <v>82.235294117647058</v>
      </c>
      <c r="AN83" s="24">
        <f t="shared" si="14"/>
        <v>3831</v>
      </c>
      <c r="AO83" s="24">
        <f t="shared" si="15"/>
        <v>47.5</v>
      </c>
      <c r="AP83" s="24">
        <f t="shared" si="16"/>
        <v>80.652631578947364</v>
      </c>
      <c r="AQ83" s="24">
        <v>0</v>
      </c>
      <c r="AR83" s="24">
        <f t="shared" si="17"/>
        <v>80.652631578947364</v>
      </c>
    </row>
    <row r="84" spans="1:44" x14ac:dyDescent="0.15">
      <c r="A84" s="4">
        <v>81</v>
      </c>
      <c r="B84" s="3" t="s">
        <v>316</v>
      </c>
      <c r="C84" s="3" t="s">
        <v>317</v>
      </c>
      <c r="D84" s="3" t="s">
        <v>19</v>
      </c>
      <c r="E84" s="4">
        <v>85</v>
      </c>
      <c r="F84" s="4">
        <v>78</v>
      </c>
      <c r="G84" s="4">
        <v>86</v>
      </c>
      <c r="H84" s="4">
        <v>82</v>
      </c>
      <c r="I84" s="4">
        <v>67</v>
      </c>
      <c r="J84" s="4">
        <v>89</v>
      </c>
      <c r="K84" s="3" t="s">
        <v>19</v>
      </c>
      <c r="L84" s="4">
        <v>78</v>
      </c>
      <c r="M84" s="4">
        <v>86</v>
      </c>
      <c r="N84" s="4">
        <v>81</v>
      </c>
      <c r="O84" s="4">
        <v>87</v>
      </c>
      <c r="P84" s="4">
        <v>87</v>
      </c>
      <c r="Q84" s="4">
        <v>94</v>
      </c>
      <c r="R84" s="24">
        <f>E84*2.5+F84*2+G84*2+H84*1.5+I84*3+J84*3+L84*3+M84*2+N84*2+O84*4+P84*3+Q84*2.5</f>
        <v>2543.5</v>
      </c>
      <c r="S84" s="24">
        <v>30.5</v>
      </c>
      <c r="T84" s="24">
        <f t="shared" si="12"/>
        <v>83.393442622950815</v>
      </c>
      <c r="V84" s="16" t="s">
        <v>316</v>
      </c>
      <c r="W84" s="16" t="s">
        <v>317</v>
      </c>
      <c r="X84" s="17">
        <v>75</v>
      </c>
      <c r="Y84" s="17">
        <v>66</v>
      </c>
      <c r="Z84" s="17">
        <v>70</v>
      </c>
      <c r="AA84" s="17">
        <v>84</v>
      </c>
      <c r="AB84" s="17">
        <v>75</v>
      </c>
      <c r="AC84" s="17">
        <v>90</v>
      </c>
      <c r="AD84" s="18" t="s">
        <v>19</v>
      </c>
      <c r="AE84" s="18" t="s">
        <v>19</v>
      </c>
      <c r="AF84" s="17">
        <v>85</v>
      </c>
      <c r="AG84" s="18" t="s">
        <v>19</v>
      </c>
      <c r="AH84" s="17">
        <v>84</v>
      </c>
      <c r="AI84" s="17">
        <v>70</v>
      </c>
      <c r="AJ84" s="17">
        <v>83</v>
      </c>
      <c r="AK84" s="24">
        <f>X84*1.5+Y84*3+Z84*4.5+AA84*2+AB84*3+AC84*2+AF84*3.5+AH84*6+AI84*3.5+AJ84*2</f>
        <v>2411</v>
      </c>
      <c r="AL84" s="24">
        <v>31</v>
      </c>
      <c r="AM84" s="24">
        <f t="shared" si="13"/>
        <v>77.774193548387103</v>
      </c>
      <c r="AN84" s="24">
        <f t="shared" si="14"/>
        <v>4954.5</v>
      </c>
      <c r="AO84" s="24">
        <f t="shared" si="15"/>
        <v>61.5</v>
      </c>
      <c r="AP84" s="24">
        <f t="shared" si="16"/>
        <v>80.560975609756099</v>
      </c>
      <c r="AQ84" s="24">
        <v>0</v>
      </c>
      <c r="AR84" s="24">
        <f t="shared" si="17"/>
        <v>80.560975609756099</v>
      </c>
    </row>
    <row r="85" spans="1:44" x14ac:dyDescent="0.15">
      <c r="A85" s="4">
        <v>82</v>
      </c>
      <c r="B85" s="3" t="s">
        <v>208</v>
      </c>
      <c r="C85" s="3" t="s">
        <v>209</v>
      </c>
      <c r="D85" s="3" t="s">
        <v>19</v>
      </c>
      <c r="E85" s="4">
        <v>77</v>
      </c>
      <c r="F85" s="4">
        <v>72</v>
      </c>
      <c r="G85" s="4">
        <v>77</v>
      </c>
      <c r="H85" s="3" t="s">
        <v>19</v>
      </c>
      <c r="I85" s="4">
        <v>79</v>
      </c>
      <c r="J85" s="3" t="s">
        <v>19</v>
      </c>
      <c r="K85" s="3" t="s">
        <v>19</v>
      </c>
      <c r="L85" s="4">
        <v>72</v>
      </c>
      <c r="M85" s="3" t="s">
        <v>19</v>
      </c>
      <c r="N85" s="3" t="s">
        <v>19</v>
      </c>
      <c r="O85" s="4">
        <v>79</v>
      </c>
      <c r="P85" s="4">
        <v>88</v>
      </c>
      <c r="Q85" s="4">
        <v>96</v>
      </c>
      <c r="R85" s="24">
        <f>E85*2.5+F85*2+G85*2+I85*3+L85*3+O85*4+P85*3+Q85*2.5</f>
        <v>1763.5</v>
      </c>
      <c r="S85" s="24">
        <v>22</v>
      </c>
      <c r="T85" s="24">
        <f t="shared" si="12"/>
        <v>80.159090909090907</v>
      </c>
      <c r="V85" s="16" t="s">
        <v>208</v>
      </c>
      <c r="W85" s="16" t="s">
        <v>209</v>
      </c>
      <c r="X85" s="17">
        <v>67</v>
      </c>
      <c r="Y85" s="18" t="s">
        <v>19</v>
      </c>
      <c r="Z85" s="18" t="s">
        <v>19</v>
      </c>
      <c r="AA85" s="18" t="s">
        <v>19</v>
      </c>
      <c r="AB85" s="17">
        <v>72</v>
      </c>
      <c r="AC85" s="17">
        <v>85</v>
      </c>
      <c r="AD85" s="17">
        <v>81</v>
      </c>
      <c r="AE85" s="18" t="s">
        <v>19</v>
      </c>
      <c r="AF85" s="17">
        <v>92</v>
      </c>
      <c r="AG85" s="17">
        <v>85</v>
      </c>
      <c r="AH85" s="17">
        <v>87</v>
      </c>
      <c r="AI85" s="17">
        <v>64</v>
      </c>
      <c r="AJ85" s="17">
        <v>88</v>
      </c>
      <c r="AK85" s="24">
        <f>X85*1.5+AB85*3+AC85*2+AD85*2+AF85*3.5+AG85*2+AH85*6+AI85*3.5+AJ85*2</f>
        <v>2062.5</v>
      </c>
      <c r="AL85" s="24">
        <v>25.5</v>
      </c>
      <c r="AM85" s="24">
        <f t="shared" si="13"/>
        <v>80.882352941176464</v>
      </c>
      <c r="AN85" s="24">
        <f t="shared" si="14"/>
        <v>3826</v>
      </c>
      <c r="AO85" s="24">
        <f t="shared" si="15"/>
        <v>47.5</v>
      </c>
      <c r="AP85" s="24">
        <f t="shared" si="16"/>
        <v>80.547368421052639</v>
      </c>
      <c r="AQ85" s="24">
        <v>0</v>
      </c>
      <c r="AR85" s="24">
        <f t="shared" si="17"/>
        <v>80.547368421052639</v>
      </c>
    </row>
    <row r="86" spans="1:44" x14ac:dyDescent="0.15">
      <c r="A86" s="4">
        <v>83</v>
      </c>
      <c r="B86" s="3" t="s">
        <v>194</v>
      </c>
      <c r="C86" s="3" t="s">
        <v>195</v>
      </c>
      <c r="D86" s="3" t="s">
        <v>19</v>
      </c>
      <c r="E86" s="4">
        <v>88</v>
      </c>
      <c r="F86" s="4">
        <v>81</v>
      </c>
      <c r="G86" s="4">
        <v>70</v>
      </c>
      <c r="H86" s="3" t="s">
        <v>19</v>
      </c>
      <c r="I86" s="4">
        <v>75</v>
      </c>
      <c r="J86" s="3" t="s">
        <v>19</v>
      </c>
      <c r="K86" s="3" t="s">
        <v>19</v>
      </c>
      <c r="L86" s="4">
        <v>63</v>
      </c>
      <c r="M86" s="4">
        <v>90</v>
      </c>
      <c r="N86" s="3" t="s">
        <v>19</v>
      </c>
      <c r="O86" s="4">
        <v>87</v>
      </c>
      <c r="P86" s="4">
        <v>79</v>
      </c>
      <c r="Q86" s="4">
        <v>67</v>
      </c>
      <c r="R86" s="24">
        <f>E86*2.5+F86*2+G86*2+I86*3+L86*3+M86*2+O86*4+P86*3+Q86*2.5</f>
        <v>1868.5</v>
      </c>
      <c r="S86" s="24">
        <v>24</v>
      </c>
      <c r="T86" s="24">
        <f t="shared" si="12"/>
        <v>77.854166666666671</v>
      </c>
      <c r="V86" s="16" t="s">
        <v>194</v>
      </c>
      <c r="W86" s="16" t="s">
        <v>195</v>
      </c>
      <c r="X86" s="17">
        <v>80</v>
      </c>
      <c r="Y86" s="18" t="s">
        <v>19</v>
      </c>
      <c r="Z86" s="18" t="s">
        <v>19</v>
      </c>
      <c r="AA86" s="18" t="s">
        <v>19</v>
      </c>
      <c r="AB86" s="17">
        <v>77</v>
      </c>
      <c r="AC86" s="17">
        <v>76</v>
      </c>
      <c r="AD86" s="18" t="s">
        <v>19</v>
      </c>
      <c r="AE86" s="18" t="s">
        <v>19</v>
      </c>
      <c r="AF86" s="17">
        <v>84</v>
      </c>
      <c r="AG86" s="17">
        <v>84</v>
      </c>
      <c r="AH86" s="17">
        <v>91</v>
      </c>
      <c r="AI86" s="17">
        <v>81</v>
      </c>
      <c r="AJ86" s="17">
        <v>79</v>
      </c>
      <c r="AK86" s="24">
        <f>X86*1.5+AB86*3+AC86*2+AF86*3.5+AG86*2+AH86*6+AI86*3.5+AJ86*2</f>
        <v>1952.5</v>
      </c>
      <c r="AL86" s="24">
        <v>23.5</v>
      </c>
      <c r="AM86" s="24">
        <f t="shared" si="13"/>
        <v>83.085106382978722</v>
      </c>
      <c r="AN86" s="24">
        <f t="shared" si="14"/>
        <v>3821</v>
      </c>
      <c r="AO86" s="24">
        <f t="shared" si="15"/>
        <v>47.5</v>
      </c>
      <c r="AP86" s="24">
        <f t="shared" si="16"/>
        <v>80.442105263157899</v>
      </c>
      <c r="AQ86" s="24">
        <v>0</v>
      </c>
      <c r="AR86" s="24">
        <f t="shared" si="17"/>
        <v>80.442105263157899</v>
      </c>
    </row>
    <row r="87" spans="1:44" x14ac:dyDescent="0.15">
      <c r="A87" s="4">
        <v>84</v>
      </c>
      <c r="B87" s="3" t="s">
        <v>68</v>
      </c>
      <c r="C87" s="3" t="s">
        <v>69</v>
      </c>
      <c r="D87" s="3" t="s">
        <v>19</v>
      </c>
      <c r="E87" s="4">
        <v>84</v>
      </c>
      <c r="F87" s="4">
        <v>82</v>
      </c>
      <c r="G87" s="4">
        <v>80</v>
      </c>
      <c r="H87" s="3" t="s">
        <v>19</v>
      </c>
      <c r="I87" s="4">
        <v>86</v>
      </c>
      <c r="J87" s="3" t="s">
        <v>19</v>
      </c>
      <c r="K87" s="3" t="s">
        <v>19</v>
      </c>
      <c r="L87" s="4">
        <v>65</v>
      </c>
      <c r="M87" s="3" t="s">
        <v>19</v>
      </c>
      <c r="N87" s="3" t="s">
        <v>19</v>
      </c>
      <c r="O87" s="4">
        <v>82</v>
      </c>
      <c r="P87" s="4">
        <v>83</v>
      </c>
      <c r="Q87" s="4">
        <v>82</v>
      </c>
      <c r="R87" s="24">
        <f>E87*2.5+F87*2+G87*2+I87*3+L87*3+O87*4+P87*3+Q87*2.5</f>
        <v>1769</v>
      </c>
      <c r="S87" s="24">
        <v>22</v>
      </c>
      <c r="T87" s="24">
        <f t="shared" si="12"/>
        <v>80.409090909090907</v>
      </c>
      <c r="V87" s="16" t="s">
        <v>68</v>
      </c>
      <c r="W87" s="16" t="s">
        <v>69</v>
      </c>
      <c r="X87" s="17">
        <v>71</v>
      </c>
      <c r="Y87" s="18" t="s">
        <v>19</v>
      </c>
      <c r="Z87" s="18" t="s">
        <v>19</v>
      </c>
      <c r="AA87" s="18" t="s">
        <v>19</v>
      </c>
      <c r="AB87" s="17">
        <v>87</v>
      </c>
      <c r="AC87" s="17">
        <v>91</v>
      </c>
      <c r="AD87" s="18" t="s">
        <v>19</v>
      </c>
      <c r="AE87" s="18" t="s">
        <v>19</v>
      </c>
      <c r="AF87" s="17">
        <v>66</v>
      </c>
      <c r="AG87" s="17">
        <v>87</v>
      </c>
      <c r="AH87" s="17">
        <v>85</v>
      </c>
      <c r="AI87" s="17">
        <v>69</v>
      </c>
      <c r="AJ87" s="17">
        <v>80</v>
      </c>
      <c r="AK87" s="24">
        <f>X87*1.5+AB87*3+AC87*2+AF87*3.5+AG87*2+AH87*6+AI87*3.5+AJ87*2</f>
        <v>1866</v>
      </c>
      <c r="AL87" s="24">
        <v>23.5</v>
      </c>
      <c r="AM87" s="24">
        <f t="shared" si="13"/>
        <v>79.40425531914893</v>
      </c>
      <c r="AN87" s="24">
        <f t="shared" si="14"/>
        <v>3635</v>
      </c>
      <c r="AO87" s="24">
        <f t="shared" si="15"/>
        <v>45.5</v>
      </c>
      <c r="AP87" s="24">
        <f t="shared" si="16"/>
        <v>79.890109890109883</v>
      </c>
      <c r="AQ87" s="24">
        <v>0</v>
      </c>
      <c r="AR87" s="24">
        <f t="shared" si="17"/>
        <v>79.890109890109883</v>
      </c>
    </row>
    <row r="88" spans="1:44" x14ac:dyDescent="0.15">
      <c r="A88" s="4">
        <v>85</v>
      </c>
      <c r="B88" s="3" t="s">
        <v>238</v>
      </c>
      <c r="C88" s="3" t="s">
        <v>239</v>
      </c>
      <c r="D88" s="3" t="s">
        <v>19</v>
      </c>
      <c r="E88" s="4">
        <v>85</v>
      </c>
      <c r="F88" s="4">
        <v>71</v>
      </c>
      <c r="G88" s="4">
        <v>81</v>
      </c>
      <c r="H88" s="3" t="s">
        <v>19</v>
      </c>
      <c r="I88" s="4">
        <v>68</v>
      </c>
      <c r="J88" s="3" t="s">
        <v>19</v>
      </c>
      <c r="K88" s="3" t="s">
        <v>19</v>
      </c>
      <c r="L88" s="4">
        <v>72</v>
      </c>
      <c r="M88" s="3" t="s">
        <v>19</v>
      </c>
      <c r="N88" s="3" t="s">
        <v>19</v>
      </c>
      <c r="O88" s="4">
        <v>88</v>
      </c>
      <c r="P88" s="4">
        <v>89</v>
      </c>
      <c r="Q88" s="4">
        <v>73</v>
      </c>
      <c r="R88" s="24">
        <f>E88*2.5+F88*2+G88*2+I88*3+L88*3+O88*4+P88*3+Q88*2.5</f>
        <v>1738</v>
      </c>
      <c r="S88" s="24">
        <v>22</v>
      </c>
      <c r="T88" s="24">
        <f t="shared" si="12"/>
        <v>79</v>
      </c>
      <c r="V88" s="16" t="s">
        <v>238</v>
      </c>
      <c r="W88" s="16" t="s">
        <v>239</v>
      </c>
      <c r="X88" s="17">
        <v>67</v>
      </c>
      <c r="Y88" s="18" t="s">
        <v>19</v>
      </c>
      <c r="Z88" s="18" t="s">
        <v>19</v>
      </c>
      <c r="AA88" s="18" t="s">
        <v>19</v>
      </c>
      <c r="AB88" s="17">
        <v>81</v>
      </c>
      <c r="AC88" s="17">
        <v>82</v>
      </c>
      <c r="AD88" s="18" t="s">
        <v>19</v>
      </c>
      <c r="AE88" s="18" t="s">
        <v>19</v>
      </c>
      <c r="AF88" s="17">
        <v>81</v>
      </c>
      <c r="AG88" s="17">
        <v>87</v>
      </c>
      <c r="AH88" s="17">
        <v>84</v>
      </c>
      <c r="AI88" s="17">
        <v>78</v>
      </c>
      <c r="AJ88" s="17">
        <v>73</v>
      </c>
      <c r="AK88" s="24">
        <f>X88*1.5+AB88*3+AC88*2+AF88*3.5+AG88*2+AH88*6+AI88*3.5+AJ88*2</f>
        <v>1888</v>
      </c>
      <c r="AL88" s="24">
        <v>23.5</v>
      </c>
      <c r="AM88" s="24">
        <f t="shared" si="13"/>
        <v>80.340425531914889</v>
      </c>
      <c r="AN88" s="24">
        <f t="shared" si="14"/>
        <v>3626</v>
      </c>
      <c r="AO88" s="24">
        <f t="shared" si="15"/>
        <v>45.5</v>
      </c>
      <c r="AP88" s="24">
        <f t="shared" si="16"/>
        <v>79.692307692307693</v>
      </c>
      <c r="AQ88" s="24">
        <v>0</v>
      </c>
      <c r="AR88" s="24">
        <f t="shared" si="17"/>
        <v>79.692307692307693</v>
      </c>
    </row>
    <row r="89" spans="1:44" x14ac:dyDescent="0.15">
      <c r="A89" s="4">
        <v>86</v>
      </c>
      <c r="B89" s="3" t="s">
        <v>240</v>
      </c>
      <c r="C89" s="3" t="s">
        <v>241</v>
      </c>
      <c r="D89" s="3" t="s">
        <v>19</v>
      </c>
      <c r="E89" s="4">
        <v>89</v>
      </c>
      <c r="F89" s="4">
        <v>69</v>
      </c>
      <c r="G89" s="4">
        <v>94</v>
      </c>
      <c r="H89" s="3" t="s">
        <v>19</v>
      </c>
      <c r="I89" s="4">
        <v>72</v>
      </c>
      <c r="J89" s="3" t="s">
        <v>19</v>
      </c>
      <c r="K89" s="3" t="s">
        <v>19</v>
      </c>
      <c r="L89" s="4">
        <v>77</v>
      </c>
      <c r="M89" s="3" t="s">
        <v>19</v>
      </c>
      <c r="N89" s="3" t="s">
        <v>19</v>
      </c>
      <c r="O89" s="4">
        <v>95</v>
      </c>
      <c r="P89" s="4">
        <v>86</v>
      </c>
      <c r="Q89" s="4">
        <v>89</v>
      </c>
      <c r="R89" s="24">
        <f>E89*2.5+F89*2+G89*2+I89*3+L89*3+O89*4+P89*3+Q89*2.5</f>
        <v>1856</v>
      </c>
      <c r="S89" s="24">
        <v>22</v>
      </c>
      <c r="T89" s="24">
        <f t="shared" si="12"/>
        <v>84.36363636363636</v>
      </c>
      <c r="V89" s="16" t="s">
        <v>240</v>
      </c>
      <c r="W89" s="16" t="s">
        <v>241</v>
      </c>
      <c r="X89" s="17">
        <v>65</v>
      </c>
      <c r="Y89" s="18" t="s">
        <v>19</v>
      </c>
      <c r="Z89" s="18" t="s">
        <v>19</v>
      </c>
      <c r="AA89" s="18" t="s">
        <v>19</v>
      </c>
      <c r="AB89" s="17">
        <v>78</v>
      </c>
      <c r="AC89" s="17">
        <v>82</v>
      </c>
      <c r="AD89" s="18" t="s">
        <v>19</v>
      </c>
      <c r="AE89" s="18" t="s">
        <v>19</v>
      </c>
      <c r="AF89" s="17">
        <v>64</v>
      </c>
      <c r="AG89" s="17">
        <v>86</v>
      </c>
      <c r="AH89" s="17">
        <v>84</v>
      </c>
      <c r="AI89" s="17">
        <v>63</v>
      </c>
      <c r="AJ89" s="17">
        <v>76</v>
      </c>
      <c r="AK89" s="24">
        <f>X89*1.5+AB89*3+AC89*2+AF89*3.5+AG89*2+AH89*6+AI89*3.5+AJ89*2</f>
        <v>1768</v>
      </c>
      <c r="AL89" s="24">
        <v>23.5</v>
      </c>
      <c r="AM89" s="24">
        <f t="shared" si="13"/>
        <v>75.234042553191486</v>
      </c>
      <c r="AN89" s="24">
        <f t="shared" si="14"/>
        <v>3624</v>
      </c>
      <c r="AO89" s="24">
        <f t="shared" si="15"/>
        <v>45.5</v>
      </c>
      <c r="AP89" s="24">
        <f t="shared" si="16"/>
        <v>79.64835164835165</v>
      </c>
      <c r="AQ89" s="24">
        <v>0</v>
      </c>
      <c r="AR89" s="24">
        <f t="shared" si="17"/>
        <v>79.64835164835165</v>
      </c>
    </row>
    <row r="90" spans="1:44" x14ac:dyDescent="0.15">
      <c r="A90" s="4">
        <v>87</v>
      </c>
      <c r="B90" s="3" t="s">
        <v>210</v>
      </c>
      <c r="C90" s="3" t="s">
        <v>211</v>
      </c>
      <c r="D90" s="3" t="s">
        <v>19</v>
      </c>
      <c r="E90" s="4">
        <v>86</v>
      </c>
      <c r="F90" s="4">
        <v>65</v>
      </c>
      <c r="G90" s="4">
        <v>82</v>
      </c>
      <c r="H90" s="3" t="s">
        <v>19</v>
      </c>
      <c r="I90" s="4">
        <v>76</v>
      </c>
      <c r="J90" s="3" t="s">
        <v>19</v>
      </c>
      <c r="K90" s="3" t="s">
        <v>19</v>
      </c>
      <c r="L90" s="4">
        <v>71</v>
      </c>
      <c r="M90" s="3" t="s">
        <v>19</v>
      </c>
      <c r="N90" s="4">
        <v>84</v>
      </c>
      <c r="O90" s="4">
        <v>88</v>
      </c>
      <c r="P90" s="4">
        <v>81</v>
      </c>
      <c r="Q90" s="4">
        <v>82</v>
      </c>
      <c r="R90" s="24">
        <f>E90*2.5+F90*2+G90*2+I90*3+L90*3+N90*2+O90*4+P90*3+Q90*2.5</f>
        <v>1918</v>
      </c>
      <c r="S90" s="24">
        <v>24</v>
      </c>
      <c r="T90" s="24">
        <f t="shared" si="12"/>
        <v>79.916666666666671</v>
      </c>
      <c r="V90" s="16" t="s">
        <v>210</v>
      </c>
      <c r="W90" s="16" t="s">
        <v>211</v>
      </c>
      <c r="X90" s="17">
        <v>73</v>
      </c>
      <c r="Y90" s="18" t="s">
        <v>19</v>
      </c>
      <c r="Z90" s="18" t="s">
        <v>19</v>
      </c>
      <c r="AA90" s="18" t="s">
        <v>19</v>
      </c>
      <c r="AB90" s="17">
        <v>78</v>
      </c>
      <c r="AC90" s="17">
        <v>78</v>
      </c>
      <c r="AD90" s="17">
        <v>80</v>
      </c>
      <c r="AE90" s="18" t="s">
        <v>19</v>
      </c>
      <c r="AF90" s="17">
        <v>72</v>
      </c>
      <c r="AG90" s="18" t="s">
        <v>19</v>
      </c>
      <c r="AH90" s="17">
        <v>80</v>
      </c>
      <c r="AI90" s="17">
        <v>86</v>
      </c>
      <c r="AJ90" s="17">
        <v>83</v>
      </c>
      <c r="AK90" s="24">
        <f>X90*1.5+AB90*3+AC90*2+AD90*2+AF90*3.5+AH90*6+AI90*3.5+AJ90*2</f>
        <v>1858.5</v>
      </c>
      <c r="AL90" s="24">
        <v>23.5</v>
      </c>
      <c r="AM90" s="24">
        <f t="shared" si="13"/>
        <v>79.085106382978722</v>
      </c>
      <c r="AN90" s="24">
        <f t="shared" si="14"/>
        <v>3776.5</v>
      </c>
      <c r="AO90" s="24">
        <f t="shared" si="15"/>
        <v>47.5</v>
      </c>
      <c r="AP90" s="24">
        <f t="shared" si="16"/>
        <v>79.505263157894731</v>
      </c>
      <c r="AQ90" s="24">
        <v>0</v>
      </c>
      <c r="AR90" s="24">
        <f t="shared" si="17"/>
        <v>79.505263157894731</v>
      </c>
    </row>
    <row r="91" spans="1:44" x14ac:dyDescent="0.15">
      <c r="A91" s="4">
        <v>88</v>
      </c>
      <c r="B91" s="3" t="s">
        <v>288</v>
      </c>
      <c r="C91" s="3" t="s">
        <v>289</v>
      </c>
      <c r="D91" s="3" t="s">
        <v>19</v>
      </c>
      <c r="E91" s="4">
        <v>88</v>
      </c>
      <c r="F91" s="4">
        <v>72</v>
      </c>
      <c r="G91" s="4">
        <v>80</v>
      </c>
      <c r="H91" s="3" t="s">
        <v>19</v>
      </c>
      <c r="I91" s="4">
        <v>76</v>
      </c>
      <c r="J91" s="3" t="s">
        <v>19</v>
      </c>
      <c r="K91" s="3" t="s">
        <v>19</v>
      </c>
      <c r="L91" s="4">
        <v>80</v>
      </c>
      <c r="M91" s="4">
        <v>94</v>
      </c>
      <c r="N91" s="3" t="s">
        <v>19</v>
      </c>
      <c r="O91" s="4">
        <v>82</v>
      </c>
      <c r="P91" s="4">
        <v>86</v>
      </c>
      <c r="Q91" s="4">
        <v>81</v>
      </c>
      <c r="R91" s="24">
        <f>E91*2.5+F91*2+G91*2+I91*3+L91*3+M91*2+O91*4+P91*3+Q91*2.5</f>
        <v>1968.5</v>
      </c>
      <c r="S91" s="24">
        <v>24</v>
      </c>
      <c r="T91" s="24">
        <f t="shared" si="12"/>
        <v>82.020833333333329</v>
      </c>
      <c r="V91" s="16" t="s">
        <v>288</v>
      </c>
      <c r="W91" s="16" t="s">
        <v>289</v>
      </c>
      <c r="X91" s="17">
        <v>72</v>
      </c>
      <c r="Y91" s="18" t="s">
        <v>19</v>
      </c>
      <c r="Z91" s="18" t="s">
        <v>19</v>
      </c>
      <c r="AA91" s="18" t="s">
        <v>19</v>
      </c>
      <c r="AB91" s="17">
        <v>70</v>
      </c>
      <c r="AC91" s="17">
        <v>85</v>
      </c>
      <c r="AD91" s="18" t="s">
        <v>19</v>
      </c>
      <c r="AE91" s="18" t="s">
        <v>19</v>
      </c>
      <c r="AF91" s="17">
        <v>76</v>
      </c>
      <c r="AG91" s="17">
        <v>85</v>
      </c>
      <c r="AH91" s="17">
        <v>78</v>
      </c>
      <c r="AI91" s="17">
        <v>76</v>
      </c>
      <c r="AJ91" s="17">
        <v>75</v>
      </c>
      <c r="AK91" s="24">
        <f>X91*1.5+AB91*3+AC91*2+AF91*3.5+AG91*2+AH91*6+AI91*3.5+AJ91*2</f>
        <v>1808</v>
      </c>
      <c r="AL91" s="24">
        <v>23.5</v>
      </c>
      <c r="AM91" s="24">
        <f t="shared" si="13"/>
        <v>76.936170212765958</v>
      </c>
      <c r="AN91" s="24">
        <f t="shared" si="14"/>
        <v>3776.5</v>
      </c>
      <c r="AO91" s="24">
        <f t="shared" si="15"/>
        <v>47.5</v>
      </c>
      <c r="AP91" s="24">
        <f t="shared" si="16"/>
        <v>79.505263157894731</v>
      </c>
      <c r="AQ91" s="24">
        <v>0</v>
      </c>
      <c r="AR91" s="24">
        <f t="shared" si="17"/>
        <v>79.505263157894731</v>
      </c>
    </row>
    <row r="92" spans="1:44" x14ac:dyDescent="0.15">
      <c r="A92" s="4">
        <v>89</v>
      </c>
      <c r="B92" s="3" t="s">
        <v>90</v>
      </c>
      <c r="C92" s="3" t="s">
        <v>91</v>
      </c>
      <c r="D92" s="3" t="s">
        <v>19</v>
      </c>
      <c r="E92" s="4">
        <v>82</v>
      </c>
      <c r="F92" s="4">
        <v>78</v>
      </c>
      <c r="G92" s="4">
        <v>88</v>
      </c>
      <c r="H92" s="3" t="s">
        <v>19</v>
      </c>
      <c r="I92" s="4">
        <v>77</v>
      </c>
      <c r="J92" s="3" t="s">
        <v>19</v>
      </c>
      <c r="K92" s="3" t="s">
        <v>19</v>
      </c>
      <c r="L92" s="4">
        <v>80</v>
      </c>
      <c r="M92" s="4">
        <v>81</v>
      </c>
      <c r="N92" s="4">
        <v>82</v>
      </c>
      <c r="O92" s="4">
        <v>73</v>
      </c>
      <c r="P92" s="4">
        <v>90</v>
      </c>
      <c r="Q92" s="4">
        <v>84</v>
      </c>
      <c r="R92" s="24">
        <f>E92*2.5+F92*2+G92*2+I92*3+L92*3+M92*2+N92*2+O92*4+P92*3+Q92*2.5</f>
        <v>2106</v>
      </c>
      <c r="S92" s="24">
        <v>26</v>
      </c>
      <c r="T92" s="24">
        <f t="shared" si="12"/>
        <v>81</v>
      </c>
      <c r="V92" s="16" t="s">
        <v>90</v>
      </c>
      <c r="W92" s="16" t="s">
        <v>91</v>
      </c>
      <c r="X92" s="17">
        <v>69</v>
      </c>
      <c r="Y92" s="18" t="s">
        <v>19</v>
      </c>
      <c r="Z92" s="18" t="s">
        <v>19</v>
      </c>
      <c r="AA92" s="18" t="s">
        <v>19</v>
      </c>
      <c r="AB92" s="17">
        <v>81</v>
      </c>
      <c r="AC92" s="17">
        <v>92</v>
      </c>
      <c r="AD92" s="18" t="s">
        <v>19</v>
      </c>
      <c r="AE92" s="18" t="s">
        <v>19</v>
      </c>
      <c r="AF92" s="17">
        <v>65</v>
      </c>
      <c r="AG92" s="18" t="s">
        <v>19</v>
      </c>
      <c r="AH92" s="17">
        <v>81</v>
      </c>
      <c r="AI92" s="17">
        <v>75</v>
      </c>
      <c r="AJ92" s="17">
        <v>81</v>
      </c>
      <c r="AK92" s="24">
        <f>X92*1.5+AB92*3+AC92*2+AF92*3.5+AH92*6+AI92*3.5+AJ92*2</f>
        <v>1668.5</v>
      </c>
      <c r="AL92" s="24">
        <v>21.5</v>
      </c>
      <c r="AM92" s="24">
        <f t="shared" si="13"/>
        <v>77.604651162790702</v>
      </c>
      <c r="AN92" s="24">
        <f t="shared" si="14"/>
        <v>3774.5</v>
      </c>
      <c r="AO92" s="24">
        <f t="shared" si="15"/>
        <v>47.5</v>
      </c>
      <c r="AP92" s="24">
        <f t="shared" si="16"/>
        <v>79.463157894736838</v>
      </c>
      <c r="AQ92" s="24">
        <v>0</v>
      </c>
      <c r="AR92" s="24">
        <f t="shared" si="17"/>
        <v>79.463157894736838</v>
      </c>
    </row>
    <row r="93" spans="1:44" x14ac:dyDescent="0.15">
      <c r="A93" s="26">
        <v>90</v>
      </c>
      <c r="B93" s="3" t="s">
        <v>314</v>
      </c>
      <c r="C93" s="3" t="s">
        <v>315</v>
      </c>
      <c r="D93" s="3" t="s">
        <v>19</v>
      </c>
      <c r="E93" s="4">
        <v>96</v>
      </c>
      <c r="F93" s="4">
        <v>74</v>
      </c>
      <c r="G93" s="4">
        <v>86</v>
      </c>
      <c r="H93" s="3" t="s">
        <v>19</v>
      </c>
      <c r="I93" s="4">
        <v>65</v>
      </c>
      <c r="J93" s="3" t="s">
        <v>19</v>
      </c>
      <c r="K93" s="3" t="s">
        <v>19</v>
      </c>
      <c r="L93" s="4">
        <v>67</v>
      </c>
      <c r="M93" s="4">
        <v>88</v>
      </c>
      <c r="N93" s="4">
        <v>93</v>
      </c>
      <c r="O93" s="4">
        <v>87</v>
      </c>
      <c r="P93" s="4">
        <v>89</v>
      </c>
      <c r="Q93" s="4">
        <v>77</v>
      </c>
      <c r="R93" s="24">
        <f>E93*2.5+F93*2+G93*2+I93*3+L93*3+M93*2+N93*2+O93*4+P93*3+Q93*2.5</f>
        <v>2125.5</v>
      </c>
      <c r="S93" s="24">
        <v>26</v>
      </c>
      <c r="T93" s="24">
        <f t="shared" si="12"/>
        <v>81.75</v>
      </c>
      <c r="V93" s="16" t="s">
        <v>314</v>
      </c>
      <c r="W93" s="19" t="s">
        <v>315</v>
      </c>
      <c r="X93" s="17">
        <v>70</v>
      </c>
      <c r="Y93" s="18" t="s">
        <v>19</v>
      </c>
      <c r="Z93" s="18" t="s">
        <v>19</v>
      </c>
      <c r="AA93" s="18" t="s">
        <v>19</v>
      </c>
      <c r="AB93" s="17">
        <v>89</v>
      </c>
      <c r="AC93" s="17">
        <v>80</v>
      </c>
      <c r="AD93" s="18" t="s">
        <v>19</v>
      </c>
      <c r="AE93" s="18" t="s">
        <v>19</v>
      </c>
      <c r="AF93" s="17">
        <v>54</v>
      </c>
      <c r="AG93" s="18" t="s">
        <v>19</v>
      </c>
      <c r="AH93" s="17">
        <v>90</v>
      </c>
      <c r="AI93" s="17">
        <v>66</v>
      </c>
      <c r="AJ93" s="17">
        <v>76</v>
      </c>
      <c r="AK93" s="24">
        <f>X93*1.5+AB93*3+AC93*2+AF93*3.5+AH93*6+AI93*3.5+AJ93*2</f>
        <v>1644</v>
      </c>
      <c r="AL93" s="24">
        <v>21.5</v>
      </c>
      <c r="AM93" s="24">
        <f t="shared" si="13"/>
        <v>76.465116279069761</v>
      </c>
      <c r="AN93" s="24">
        <f t="shared" si="14"/>
        <v>3769.5</v>
      </c>
      <c r="AO93" s="24">
        <f t="shared" si="15"/>
        <v>47.5</v>
      </c>
      <c r="AP93" s="24">
        <f t="shared" si="16"/>
        <v>79.357894736842098</v>
      </c>
      <c r="AQ93" s="24">
        <v>0</v>
      </c>
      <c r="AR93" s="24">
        <f t="shared" si="17"/>
        <v>79.357894736842098</v>
      </c>
    </row>
    <row r="94" spans="1:44" x14ac:dyDescent="0.15">
      <c r="A94" s="4">
        <v>91</v>
      </c>
      <c r="B94" s="3" t="s">
        <v>298</v>
      </c>
      <c r="C94" s="3" t="s">
        <v>299</v>
      </c>
      <c r="D94" s="3" t="s">
        <v>19</v>
      </c>
      <c r="E94" s="4">
        <v>87</v>
      </c>
      <c r="F94" s="4">
        <v>74</v>
      </c>
      <c r="G94" s="4">
        <v>87</v>
      </c>
      <c r="H94" s="3" t="s">
        <v>19</v>
      </c>
      <c r="I94" s="4">
        <v>79</v>
      </c>
      <c r="J94" s="3" t="s">
        <v>19</v>
      </c>
      <c r="K94" s="3" t="s">
        <v>19</v>
      </c>
      <c r="L94" s="4">
        <v>66</v>
      </c>
      <c r="M94" s="3" t="s">
        <v>19</v>
      </c>
      <c r="N94" s="4">
        <v>83</v>
      </c>
      <c r="O94" s="4">
        <v>89</v>
      </c>
      <c r="P94" s="4">
        <v>88</v>
      </c>
      <c r="Q94" s="4">
        <v>79</v>
      </c>
      <c r="R94" s="24">
        <f>E94*2.5+F94*2+G94*2+I94*3+L94*3+N94*2+O94*4+P94*3+Q94*2.5</f>
        <v>1958</v>
      </c>
      <c r="S94" s="24">
        <v>24</v>
      </c>
      <c r="T94" s="24">
        <f t="shared" si="12"/>
        <v>81.583333333333329</v>
      </c>
      <c r="V94" s="16" t="s">
        <v>298</v>
      </c>
      <c r="W94" s="16" t="s">
        <v>299</v>
      </c>
      <c r="X94" s="17">
        <v>70</v>
      </c>
      <c r="Y94" s="18" t="s">
        <v>19</v>
      </c>
      <c r="Z94" s="18" t="s">
        <v>19</v>
      </c>
      <c r="AA94" s="18" t="s">
        <v>19</v>
      </c>
      <c r="AB94" s="17">
        <v>90</v>
      </c>
      <c r="AC94" s="17">
        <v>84</v>
      </c>
      <c r="AD94" s="17">
        <v>88</v>
      </c>
      <c r="AE94" s="18" t="s">
        <v>19</v>
      </c>
      <c r="AF94" s="17">
        <v>66</v>
      </c>
      <c r="AG94" s="18" t="s">
        <v>19</v>
      </c>
      <c r="AH94" s="17">
        <v>81</v>
      </c>
      <c r="AI94" s="17">
        <v>65</v>
      </c>
      <c r="AJ94" s="17">
        <v>72</v>
      </c>
      <c r="AK94" s="24">
        <f>X94*1.5+AB94*3+AC94*2+AD94*2+AF94*3.5+AH94*6+AI94*3.5+AJ94*2</f>
        <v>1807.5</v>
      </c>
      <c r="AL94" s="24">
        <v>23.5</v>
      </c>
      <c r="AM94" s="24">
        <f t="shared" si="13"/>
        <v>76.914893617021278</v>
      </c>
      <c r="AN94" s="24">
        <f t="shared" si="14"/>
        <v>3765.5</v>
      </c>
      <c r="AO94" s="24">
        <f t="shared" si="15"/>
        <v>47.5</v>
      </c>
      <c r="AP94" s="24">
        <f t="shared" si="16"/>
        <v>79.273684210526312</v>
      </c>
      <c r="AQ94" s="24">
        <v>0</v>
      </c>
      <c r="AR94" s="24">
        <f t="shared" si="17"/>
        <v>79.273684210526312</v>
      </c>
    </row>
    <row r="95" spans="1:44" x14ac:dyDescent="0.15">
      <c r="A95" s="26">
        <v>92</v>
      </c>
      <c r="B95" s="3" t="s">
        <v>300</v>
      </c>
      <c r="C95" s="3" t="s">
        <v>301</v>
      </c>
      <c r="D95" s="3" t="s">
        <v>19</v>
      </c>
      <c r="E95" s="4">
        <v>85</v>
      </c>
      <c r="F95" s="4">
        <v>75</v>
      </c>
      <c r="G95" s="4">
        <v>82</v>
      </c>
      <c r="H95" s="3" t="s">
        <v>19</v>
      </c>
      <c r="I95" s="4">
        <v>74</v>
      </c>
      <c r="J95" s="3" t="s">
        <v>19</v>
      </c>
      <c r="K95" s="3" t="s">
        <v>19</v>
      </c>
      <c r="L95" s="4">
        <v>68</v>
      </c>
      <c r="M95" s="3" t="s">
        <v>19</v>
      </c>
      <c r="N95" s="3" t="s">
        <v>19</v>
      </c>
      <c r="O95" s="4">
        <v>93</v>
      </c>
      <c r="P95" s="4">
        <v>94</v>
      </c>
      <c r="Q95" s="4">
        <v>80</v>
      </c>
      <c r="R95" s="24">
        <f>E95*2.5+F95*2+G95*2+I95*3+L95*3+O95*4+P95*3+Q95*2.5</f>
        <v>1806.5</v>
      </c>
      <c r="S95" s="24">
        <v>22</v>
      </c>
      <c r="T95" s="24">
        <f t="shared" si="12"/>
        <v>82.11363636363636</v>
      </c>
      <c r="V95" s="16" t="s">
        <v>300</v>
      </c>
      <c r="W95" s="19" t="s">
        <v>301</v>
      </c>
      <c r="X95" s="17">
        <v>69</v>
      </c>
      <c r="Y95" s="18" t="s">
        <v>19</v>
      </c>
      <c r="Z95" s="18" t="s">
        <v>19</v>
      </c>
      <c r="AA95" s="18" t="s">
        <v>19</v>
      </c>
      <c r="AB95" s="17">
        <v>77</v>
      </c>
      <c r="AC95" s="17">
        <v>78</v>
      </c>
      <c r="AD95" s="17">
        <v>90</v>
      </c>
      <c r="AE95" s="18" t="s">
        <v>19</v>
      </c>
      <c r="AF95" s="17">
        <v>100</v>
      </c>
      <c r="AG95" s="17">
        <v>89</v>
      </c>
      <c r="AH95" s="17">
        <v>70</v>
      </c>
      <c r="AI95" s="17">
        <v>55</v>
      </c>
      <c r="AJ95" s="17">
        <v>70</v>
      </c>
      <c r="AK95" s="24">
        <f>X95*1.5+AB95*3+AC95*2+AD95*2+AF95*3.5+AG95*2+AH95*6+AI95*3.5+AJ95*2</f>
        <v>1951</v>
      </c>
      <c r="AL95" s="24">
        <v>25.5</v>
      </c>
      <c r="AM95" s="24">
        <f t="shared" si="13"/>
        <v>76.509803921568633</v>
      </c>
      <c r="AN95" s="24">
        <f t="shared" si="14"/>
        <v>3757.5</v>
      </c>
      <c r="AO95" s="24">
        <f t="shared" si="15"/>
        <v>47.5</v>
      </c>
      <c r="AP95" s="24">
        <f t="shared" si="16"/>
        <v>79.10526315789474</v>
      </c>
      <c r="AQ95" s="24">
        <v>0</v>
      </c>
      <c r="AR95" s="24">
        <f t="shared" si="17"/>
        <v>79.10526315789474</v>
      </c>
    </row>
    <row r="96" spans="1:44" x14ac:dyDescent="0.15">
      <c r="A96" s="26">
        <v>93</v>
      </c>
      <c r="B96" s="3" t="s">
        <v>26</v>
      </c>
      <c r="C96" s="3" t="s">
        <v>27</v>
      </c>
      <c r="D96" s="3" t="s">
        <v>19</v>
      </c>
      <c r="E96" s="4">
        <v>95</v>
      </c>
      <c r="F96" s="4">
        <v>86</v>
      </c>
      <c r="G96" s="4">
        <v>62</v>
      </c>
      <c r="H96" s="4">
        <v>86</v>
      </c>
      <c r="I96" s="4">
        <v>75</v>
      </c>
      <c r="J96" s="4">
        <v>85</v>
      </c>
      <c r="K96" s="3" t="s">
        <v>19</v>
      </c>
      <c r="L96" s="4">
        <v>75</v>
      </c>
      <c r="M96" s="3" t="s">
        <v>19</v>
      </c>
      <c r="N96" s="3" t="s">
        <v>19</v>
      </c>
      <c r="O96" s="4">
        <v>90</v>
      </c>
      <c r="P96" s="4">
        <v>84</v>
      </c>
      <c r="Q96" s="4">
        <v>91</v>
      </c>
      <c r="R96" s="24">
        <f>E96*2.5+F96*2+G96*2+H96*1.5+I96*3+J96*3+L96*3+O96*4+P96*3+Q96*2.5</f>
        <v>2207</v>
      </c>
      <c r="S96" s="24">
        <v>26.5</v>
      </c>
      <c r="T96" s="24">
        <f t="shared" si="12"/>
        <v>83.283018867924525</v>
      </c>
      <c r="V96" s="16" t="s">
        <v>26</v>
      </c>
      <c r="W96" s="19" t="s">
        <v>27</v>
      </c>
      <c r="X96" s="17">
        <v>74</v>
      </c>
      <c r="Y96" s="17">
        <v>77</v>
      </c>
      <c r="Z96" s="17">
        <v>57</v>
      </c>
      <c r="AA96" s="17">
        <v>87</v>
      </c>
      <c r="AB96" s="17">
        <v>82</v>
      </c>
      <c r="AC96" s="17">
        <v>80</v>
      </c>
      <c r="AD96" s="18" t="s">
        <v>19</v>
      </c>
      <c r="AE96" s="18" t="s">
        <v>19</v>
      </c>
      <c r="AF96" s="17">
        <v>71</v>
      </c>
      <c r="AG96" s="17">
        <v>86</v>
      </c>
      <c r="AH96" s="17">
        <v>91</v>
      </c>
      <c r="AI96" s="17">
        <v>61</v>
      </c>
      <c r="AJ96" s="17">
        <v>70</v>
      </c>
      <c r="AK96" s="24">
        <f>X96*1.5+Y96*3+Z96*4.5+AA96*2+AB96*3+AC96*2+AF96*3.5+AG96*2+AH96*6+AI96*3.5+AJ96*2</f>
        <v>2498.5</v>
      </c>
      <c r="AL96" s="24">
        <v>33</v>
      </c>
      <c r="AM96" s="24">
        <f t="shared" si="13"/>
        <v>75.712121212121218</v>
      </c>
      <c r="AN96" s="24">
        <f t="shared" si="14"/>
        <v>4705.5</v>
      </c>
      <c r="AO96" s="24">
        <f t="shared" si="15"/>
        <v>59.5</v>
      </c>
      <c r="AP96" s="24">
        <f t="shared" si="16"/>
        <v>79.084033613445385</v>
      </c>
      <c r="AQ96" s="24">
        <v>0</v>
      </c>
      <c r="AR96" s="24">
        <f t="shared" si="17"/>
        <v>79.084033613445385</v>
      </c>
    </row>
    <row r="97" spans="1:44" x14ac:dyDescent="0.15">
      <c r="A97" s="4">
        <v>94</v>
      </c>
      <c r="B97" s="3" t="s">
        <v>80</v>
      </c>
      <c r="C97" s="3" t="s">
        <v>81</v>
      </c>
      <c r="D97" s="3" t="s">
        <v>19</v>
      </c>
      <c r="E97" s="4">
        <v>85</v>
      </c>
      <c r="F97" s="4">
        <v>84</v>
      </c>
      <c r="G97" s="4">
        <v>85</v>
      </c>
      <c r="H97" s="3" t="s">
        <v>19</v>
      </c>
      <c r="I97" s="4">
        <v>90</v>
      </c>
      <c r="J97" s="3" t="s">
        <v>19</v>
      </c>
      <c r="K97" s="3" t="s">
        <v>19</v>
      </c>
      <c r="L97" s="4">
        <v>77</v>
      </c>
      <c r="M97" s="4">
        <v>86</v>
      </c>
      <c r="N97" s="4">
        <v>84</v>
      </c>
      <c r="O97" s="4">
        <v>78</v>
      </c>
      <c r="P97" s="4">
        <v>77</v>
      </c>
      <c r="Q97" s="4">
        <v>82</v>
      </c>
      <c r="R97" s="24">
        <f>E97*2.5+F97*2+G97*2+I97*3+L97*3+M97*2+N97*2+O97*4+P97*3+Q97*2.5</f>
        <v>2139.5</v>
      </c>
      <c r="S97" s="24">
        <v>26</v>
      </c>
      <c r="T97" s="24">
        <f t="shared" si="12"/>
        <v>82.288461538461533</v>
      </c>
      <c r="V97" s="16" t="s">
        <v>80</v>
      </c>
      <c r="W97" s="16" t="s">
        <v>81</v>
      </c>
      <c r="X97" s="17">
        <v>78</v>
      </c>
      <c r="Y97" s="18" t="s">
        <v>19</v>
      </c>
      <c r="Z97" s="18" t="s">
        <v>19</v>
      </c>
      <c r="AA97" s="18" t="s">
        <v>19</v>
      </c>
      <c r="AB97" s="17">
        <v>78</v>
      </c>
      <c r="AC97" s="17">
        <v>86</v>
      </c>
      <c r="AD97" s="18" t="s">
        <v>19</v>
      </c>
      <c r="AE97" s="18" t="s">
        <v>19</v>
      </c>
      <c r="AF97" s="17">
        <v>70</v>
      </c>
      <c r="AG97" s="18" t="s">
        <v>19</v>
      </c>
      <c r="AH97" s="17">
        <v>74</v>
      </c>
      <c r="AI97" s="17">
        <v>64</v>
      </c>
      <c r="AJ97" s="17">
        <v>86</v>
      </c>
      <c r="AK97" s="24">
        <f>X97*1.5+AB97*3+AC97*2+AF97*3.5+AH97*6+AI97*3.5+AJ97*2</f>
        <v>1608</v>
      </c>
      <c r="AL97" s="24">
        <v>21.5</v>
      </c>
      <c r="AM97" s="24">
        <f t="shared" si="13"/>
        <v>74.79069767441861</v>
      </c>
      <c r="AN97" s="24">
        <f t="shared" si="14"/>
        <v>3747.5</v>
      </c>
      <c r="AO97" s="24">
        <f t="shared" si="15"/>
        <v>47.5</v>
      </c>
      <c r="AP97" s="24">
        <f t="shared" si="16"/>
        <v>78.89473684210526</v>
      </c>
      <c r="AQ97" s="24">
        <v>0</v>
      </c>
      <c r="AR97" s="24">
        <f t="shared" si="17"/>
        <v>78.89473684210526</v>
      </c>
    </row>
    <row r="98" spans="1:44" x14ac:dyDescent="0.15">
      <c r="A98" s="4">
        <v>95</v>
      </c>
      <c r="B98" s="3" t="s">
        <v>230</v>
      </c>
      <c r="C98" s="3" t="s">
        <v>231</v>
      </c>
      <c r="D98" s="3"/>
      <c r="E98" s="4">
        <v>87</v>
      </c>
      <c r="F98" s="4">
        <v>81</v>
      </c>
      <c r="G98" s="4">
        <v>84</v>
      </c>
      <c r="H98" s="3" t="s">
        <v>19</v>
      </c>
      <c r="I98" s="4">
        <v>78</v>
      </c>
      <c r="J98" s="3" t="s">
        <v>19</v>
      </c>
      <c r="K98" s="3" t="s">
        <v>19</v>
      </c>
      <c r="L98" s="4">
        <v>81</v>
      </c>
      <c r="M98" s="3" t="s">
        <v>19</v>
      </c>
      <c r="N98" s="3" t="s">
        <v>19</v>
      </c>
      <c r="O98" s="4">
        <v>72</v>
      </c>
      <c r="P98" s="4">
        <v>78</v>
      </c>
      <c r="Q98" s="4">
        <v>62</v>
      </c>
      <c r="R98" s="24">
        <f>E98*2.5+F98*2+G98*2+I98*3+L98*3+O98*4+P98*3+Q98*2.5</f>
        <v>1701.5</v>
      </c>
      <c r="S98" s="24">
        <v>22</v>
      </c>
      <c r="T98" s="24">
        <f t="shared" si="12"/>
        <v>77.340909090909093</v>
      </c>
      <c r="V98" s="16" t="s">
        <v>230</v>
      </c>
      <c r="W98" s="16" t="s">
        <v>231</v>
      </c>
      <c r="X98" s="17">
        <v>84</v>
      </c>
      <c r="Y98" s="18" t="s">
        <v>19</v>
      </c>
      <c r="Z98" s="18" t="s">
        <v>19</v>
      </c>
      <c r="AA98" s="18" t="s">
        <v>19</v>
      </c>
      <c r="AB98" s="17">
        <v>86</v>
      </c>
      <c r="AC98" s="17">
        <v>83</v>
      </c>
      <c r="AD98" s="17">
        <v>90</v>
      </c>
      <c r="AE98" s="18" t="s">
        <v>19</v>
      </c>
      <c r="AF98" s="17">
        <v>67</v>
      </c>
      <c r="AG98" s="17">
        <v>86</v>
      </c>
      <c r="AH98" s="17">
        <v>86</v>
      </c>
      <c r="AI98" s="17">
        <v>66</v>
      </c>
      <c r="AJ98" s="17">
        <v>77</v>
      </c>
      <c r="AK98" s="24">
        <f>X98*1.5+AB98*3+AC98*2+AD98*2+AF98*3.5+AG98*2+AH98*6+AI98*3.5+AJ98*2</f>
        <v>2037.5</v>
      </c>
      <c r="AL98" s="24">
        <v>25.5</v>
      </c>
      <c r="AM98" s="24">
        <f t="shared" si="13"/>
        <v>79.901960784313729</v>
      </c>
      <c r="AN98" s="24">
        <f t="shared" si="14"/>
        <v>3739</v>
      </c>
      <c r="AO98" s="24">
        <f t="shared" si="15"/>
        <v>47.5</v>
      </c>
      <c r="AP98" s="24">
        <f t="shared" si="16"/>
        <v>78.715789473684211</v>
      </c>
      <c r="AQ98" s="24">
        <v>0</v>
      </c>
      <c r="AR98" s="24">
        <f t="shared" si="17"/>
        <v>78.715789473684211</v>
      </c>
    </row>
    <row r="99" spans="1:44" x14ac:dyDescent="0.15">
      <c r="A99" s="4">
        <v>96</v>
      </c>
      <c r="B99" s="3" t="s">
        <v>56</v>
      </c>
      <c r="C99" s="3" t="s">
        <v>57</v>
      </c>
      <c r="D99" s="3" t="s">
        <v>19</v>
      </c>
      <c r="E99" s="4">
        <v>87</v>
      </c>
      <c r="F99" s="4">
        <v>80</v>
      </c>
      <c r="G99" s="4">
        <v>82</v>
      </c>
      <c r="H99" s="3" t="s">
        <v>19</v>
      </c>
      <c r="I99" s="4">
        <v>80</v>
      </c>
      <c r="J99" s="3" t="s">
        <v>19</v>
      </c>
      <c r="K99" s="3" t="s">
        <v>19</v>
      </c>
      <c r="L99" s="4">
        <v>75</v>
      </c>
      <c r="M99" s="4">
        <v>88</v>
      </c>
      <c r="N99" s="4">
        <v>82</v>
      </c>
      <c r="O99" s="4">
        <v>79</v>
      </c>
      <c r="P99" s="4">
        <v>82</v>
      </c>
      <c r="Q99" s="4">
        <v>72</v>
      </c>
      <c r="R99" s="24">
        <f>E99*2.5+F99*2+G99*2+I99*3+L99*3+M99*2+N99*2+O99*4+P99*3+Q99*2.5</f>
        <v>2088.5</v>
      </c>
      <c r="S99" s="24">
        <v>26</v>
      </c>
      <c r="T99" s="24">
        <f t="shared" si="12"/>
        <v>80.32692307692308</v>
      </c>
      <c r="V99" s="16" t="s">
        <v>56</v>
      </c>
      <c r="W99" s="16" t="s">
        <v>57</v>
      </c>
      <c r="X99" s="17">
        <v>81</v>
      </c>
      <c r="Y99" s="18" t="s">
        <v>19</v>
      </c>
      <c r="Z99" s="18" t="s">
        <v>19</v>
      </c>
      <c r="AA99" s="18" t="s">
        <v>19</v>
      </c>
      <c r="AB99" s="17">
        <v>78</v>
      </c>
      <c r="AC99" s="17">
        <v>78</v>
      </c>
      <c r="AD99" s="18" t="s">
        <v>19</v>
      </c>
      <c r="AE99" s="18" t="s">
        <v>19</v>
      </c>
      <c r="AF99" s="17">
        <v>70</v>
      </c>
      <c r="AG99" s="18" t="s">
        <v>19</v>
      </c>
      <c r="AH99" s="17">
        <v>84</v>
      </c>
      <c r="AI99" s="17">
        <v>70</v>
      </c>
      <c r="AJ99" s="17">
        <v>71</v>
      </c>
      <c r="AK99" s="24">
        <f>X99*1.5+AB99*3+AC99*2+AF99*3.5+AH99*6+AI99*3.5+AJ99*2</f>
        <v>1647.5</v>
      </c>
      <c r="AL99" s="24">
        <v>21.5</v>
      </c>
      <c r="AM99" s="24">
        <f t="shared" si="13"/>
        <v>76.627906976744185</v>
      </c>
      <c r="AN99" s="24">
        <f t="shared" si="14"/>
        <v>3736</v>
      </c>
      <c r="AO99" s="24">
        <f t="shared" si="15"/>
        <v>47.5</v>
      </c>
      <c r="AP99" s="24">
        <f t="shared" si="16"/>
        <v>78.652631578947364</v>
      </c>
      <c r="AQ99" s="24">
        <v>0</v>
      </c>
      <c r="AR99" s="24">
        <f t="shared" si="17"/>
        <v>78.652631578947364</v>
      </c>
    </row>
    <row r="100" spans="1:44" x14ac:dyDescent="0.15">
      <c r="A100" s="4">
        <v>97</v>
      </c>
      <c r="B100" s="3" t="s">
        <v>122</v>
      </c>
      <c r="C100" s="3" t="s">
        <v>123</v>
      </c>
      <c r="D100" s="3" t="s">
        <v>19</v>
      </c>
      <c r="E100" s="4">
        <v>75</v>
      </c>
      <c r="F100" s="4">
        <v>75</v>
      </c>
      <c r="G100" s="4">
        <v>78</v>
      </c>
      <c r="H100" s="3" t="s">
        <v>19</v>
      </c>
      <c r="I100" s="4">
        <v>81</v>
      </c>
      <c r="J100" s="3" t="s">
        <v>19</v>
      </c>
      <c r="K100" s="3" t="s">
        <v>19</v>
      </c>
      <c r="L100" s="4">
        <v>71</v>
      </c>
      <c r="M100" s="3" t="s">
        <v>19</v>
      </c>
      <c r="N100" s="4">
        <v>86</v>
      </c>
      <c r="O100" s="4">
        <v>78</v>
      </c>
      <c r="P100" s="4">
        <v>78</v>
      </c>
      <c r="Q100" s="4">
        <v>88</v>
      </c>
      <c r="R100" s="24">
        <f>E100*2.5+F100*2+G100*2+I100*3+L100*3+N100*2+O100*4+P100*3+Q100*2.5</f>
        <v>1887.5</v>
      </c>
      <c r="S100" s="24">
        <v>24</v>
      </c>
      <c r="T100" s="24">
        <f t="shared" ref="T100:T131" si="18">R100/S100</f>
        <v>78.645833333333329</v>
      </c>
      <c r="V100" s="16" t="s">
        <v>122</v>
      </c>
      <c r="W100" s="16" t="s">
        <v>123</v>
      </c>
      <c r="X100" s="17">
        <v>79</v>
      </c>
      <c r="Y100" s="18" t="s">
        <v>19</v>
      </c>
      <c r="Z100" s="18" t="s">
        <v>19</v>
      </c>
      <c r="AA100" s="18" t="s">
        <v>19</v>
      </c>
      <c r="AB100" s="17">
        <v>73</v>
      </c>
      <c r="AC100" s="17">
        <v>74</v>
      </c>
      <c r="AD100" s="17">
        <v>65</v>
      </c>
      <c r="AE100" s="18" t="s">
        <v>19</v>
      </c>
      <c r="AF100" s="17">
        <v>89</v>
      </c>
      <c r="AG100" s="18" t="s">
        <v>19</v>
      </c>
      <c r="AH100" s="17">
        <v>83</v>
      </c>
      <c r="AI100" s="17">
        <v>72</v>
      </c>
      <c r="AJ100" s="17">
        <v>82</v>
      </c>
      <c r="AK100" s="24">
        <f>X100*1.5+AB100*3+AC100*2+AD100*2+AF100*3.5+AH100*6+AI100*3.5+AJ100*2</f>
        <v>1841</v>
      </c>
      <c r="AL100" s="24">
        <v>23.5</v>
      </c>
      <c r="AM100" s="24">
        <f t="shared" ref="AM100:AM131" si="19">AK100/AL100</f>
        <v>78.340425531914889</v>
      </c>
      <c r="AN100" s="24">
        <f t="shared" ref="AN100:AN131" si="20">R100+AK100</f>
        <v>3728.5</v>
      </c>
      <c r="AO100" s="24">
        <f t="shared" ref="AO100:AO131" si="21">AL100+S100</f>
        <v>47.5</v>
      </c>
      <c r="AP100" s="24">
        <f t="shared" ref="AP100:AP131" si="22">AN100/AO100</f>
        <v>78.494736842105269</v>
      </c>
      <c r="AQ100" s="24">
        <v>0</v>
      </c>
      <c r="AR100" s="24">
        <f t="shared" ref="AR100:AR131" si="23">AP100+AQ100</f>
        <v>78.494736842105269</v>
      </c>
    </row>
    <row r="101" spans="1:44" x14ac:dyDescent="0.15">
      <c r="A101" s="4">
        <v>98</v>
      </c>
      <c r="B101" s="3" t="s">
        <v>108</v>
      </c>
      <c r="C101" s="3" t="s">
        <v>109</v>
      </c>
      <c r="D101" s="3" t="s">
        <v>19</v>
      </c>
      <c r="E101" s="4">
        <v>84</v>
      </c>
      <c r="F101" s="4">
        <v>64</v>
      </c>
      <c r="G101" s="4">
        <v>82</v>
      </c>
      <c r="H101" s="3" t="s">
        <v>19</v>
      </c>
      <c r="I101" s="4">
        <v>74</v>
      </c>
      <c r="J101" s="3" t="s">
        <v>19</v>
      </c>
      <c r="K101" s="3" t="s">
        <v>19</v>
      </c>
      <c r="L101" s="4">
        <v>60</v>
      </c>
      <c r="M101" s="3" t="s">
        <v>19</v>
      </c>
      <c r="N101" s="4">
        <v>92</v>
      </c>
      <c r="O101" s="4">
        <v>89</v>
      </c>
      <c r="P101" s="4">
        <v>86</v>
      </c>
      <c r="Q101" s="4">
        <v>84</v>
      </c>
      <c r="R101" s="24">
        <f>E101*2.5+F101*2+G101*2+I101*3+L101*3+N101*2+O101*4+P101*3+Q101*2.5</f>
        <v>1912</v>
      </c>
      <c r="S101" s="24">
        <v>24</v>
      </c>
      <c r="T101" s="24">
        <f t="shared" si="18"/>
        <v>79.666666666666671</v>
      </c>
      <c r="V101" s="16" t="s">
        <v>108</v>
      </c>
      <c r="W101" s="16" t="s">
        <v>109</v>
      </c>
      <c r="X101" s="17">
        <v>61</v>
      </c>
      <c r="Y101" s="18" t="s">
        <v>19</v>
      </c>
      <c r="Z101" s="18" t="s">
        <v>19</v>
      </c>
      <c r="AA101" s="18" t="s">
        <v>19</v>
      </c>
      <c r="AB101" s="17">
        <v>66</v>
      </c>
      <c r="AC101" s="17">
        <v>63</v>
      </c>
      <c r="AD101" s="17">
        <v>90</v>
      </c>
      <c r="AE101" s="18" t="s">
        <v>19</v>
      </c>
      <c r="AF101" s="17">
        <v>83</v>
      </c>
      <c r="AG101" s="18" t="s">
        <v>19</v>
      </c>
      <c r="AH101" s="17">
        <v>88</v>
      </c>
      <c r="AI101" s="17">
        <v>67</v>
      </c>
      <c r="AJ101" s="17">
        <v>80</v>
      </c>
      <c r="AK101" s="24">
        <f>X101*1.5+AB101*3+AC101*2+AD101*2+AF101*3.5+AH101*6+AI101*3.5+AJ101*2</f>
        <v>1808.5</v>
      </c>
      <c r="AL101" s="24">
        <v>23.5</v>
      </c>
      <c r="AM101" s="24">
        <f t="shared" si="19"/>
        <v>76.957446808510639</v>
      </c>
      <c r="AN101" s="24">
        <f t="shared" si="20"/>
        <v>3720.5</v>
      </c>
      <c r="AO101" s="24">
        <f t="shared" si="21"/>
        <v>47.5</v>
      </c>
      <c r="AP101" s="24">
        <f t="shared" si="22"/>
        <v>78.326315789473682</v>
      </c>
      <c r="AQ101" s="24">
        <v>0</v>
      </c>
      <c r="AR101" s="24">
        <f t="shared" si="23"/>
        <v>78.326315789473682</v>
      </c>
    </row>
    <row r="102" spans="1:44" x14ac:dyDescent="0.15">
      <c r="A102" s="4">
        <v>99</v>
      </c>
      <c r="B102" s="3" t="s">
        <v>250</v>
      </c>
      <c r="C102" s="3" t="s">
        <v>251</v>
      </c>
      <c r="D102" s="3" t="s">
        <v>19</v>
      </c>
      <c r="E102" s="4">
        <v>88</v>
      </c>
      <c r="F102" s="4">
        <v>72</v>
      </c>
      <c r="G102" s="4">
        <v>86</v>
      </c>
      <c r="H102" s="3" t="s">
        <v>19</v>
      </c>
      <c r="I102" s="4">
        <v>76</v>
      </c>
      <c r="J102" s="3" t="s">
        <v>19</v>
      </c>
      <c r="K102" s="3" t="s">
        <v>19</v>
      </c>
      <c r="L102" s="4">
        <v>70</v>
      </c>
      <c r="M102" s="4">
        <v>79</v>
      </c>
      <c r="N102" s="4">
        <v>85</v>
      </c>
      <c r="O102" s="4">
        <v>86</v>
      </c>
      <c r="P102" s="4">
        <v>83</v>
      </c>
      <c r="Q102" s="4">
        <v>87</v>
      </c>
      <c r="R102" s="24">
        <f>E102*2.5+F102*2+G102*2+I102*3+L102*3+M102*2+N102*2+O102*4+P102*3+Q102*2.5</f>
        <v>2112.5</v>
      </c>
      <c r="S102" s="24">
        <v>26</v>
      </c>
      <c r="T102" s="24">
        <f t="shared" si="18"/>
        <v>81.25</v>
      </c>
      <c r="V102" s="16" t="s">
        <v>250</v>
      </c>
      <c r="W102" s="16" t="s">
        <v>251</v>
      </c>
      <c r="X102" s="17">
        <v>60</v>
      </c>
      <c r="Y102" s="18" t="s">
        <v>19</v>
      </c>
      <c r="Z102" s="18" t="s">
        <v>19</v>
      </c>
      <c r="AA102" s="18" t="s">
        <v>19</v>
      </c>
      <c r="AB102" s="17">
        <v>82</v>
      </c>
      <c r="AC102" s="17">
        <v>81</v>
      </c>
      <c r="AD102" s="18" t="s">
        <v>19</v>
      </c>
      <c r="AE102" s="18" t="s">
        <v>19</v>
      </c>
      <c r="AF102" s="17">
        <v>60</v>
      </c>
      <c r="AG102" s="18" t="s">
        <v>19</v>
      </c>
      <c r="AH102" s="17">
        <v>84</v>
      </c>
      <c r="AI102" s="17">
        <v>66</v>
      </c>
      <c r="AJ102" s="17">
        <v>81</v>
      </c>
      <c r="AK102" s="24">
        <f>X102*1.5+AB102*3+AC102*2+AF102*3.5+AH102*6+AI102*3.5+AJ102*2</f>
        <v>1605</v>
      </c>
      <c r="AL102" s="24">
        <v>21.5</v>
      </c>
      <c r="AM102" s="24">
        <f t="shared" si="19"/>
        <v>74.651162790697668</v>
      </c>
      <c r="AN102" s="24">
        <f t="shared" si="20"/>
        <v>3717.5</v>
      </c>
      <c r="AO102" s="24">
        <f t="shared" si="21"/>
        <v>47.5</v>
      </c>
      <c r="AP102" s="24">
        <f t="shared" si="22"/>
        <v>78.263157894736835</v>
      </c>
      <c r="AQ102" s="24">
        <v>0</v>
      </c>
      <c r="AR102" s="24">
        <f t="shared" si="23"/>
        <v>78.263157894736835</v>
      </c>
    </row>
    <row r="103" spans="1:44" x14ac:dyDescent="0.15">
      <c r="A103" s="26">
        <v>100</v>
      </c>
      <c r="B103" s="3" t="s">
        <v>318</v>
      </c>
      <c r="C103" s="3" t="s">
        <v>319</v>
      </c>
      <c r="D103" s="3" t="s">
        <v>19</v>
      </c>
      <c r="E103" s="4">
        <v>89</v>
      </c>
      <c r="F103" s="4">
        <v>64</v>
      </c>
      <c r="G103" s="4">
        <v>83</v>
      </c>
      <c r="H103" s="4">
        <v>76</v>
      </c>
      <c r="I103" s="4">
        <v>77</v>
      </c>
      <c r="J103" s="4">
        <v>83</v>
      </c>
      <c r="K103" s="4"/>
      <c r="L103" s="4">
        <v>75</v>
      </c>
      <c r="M103" s="4"/>
      <c r="N103" s="4">
        <v>84</v>
      </c>
      <c r="O103" s="4">
        <v>95</v>
      </c>
      <c r="P103" s="4">
        <v>73</v>
      </c>
      <c r="Q103" s="4">
        <v>83</v>
      </c>
      <c r="R103" s="24">
        <f>E103*2.5+F103*2+G103*2+H103*1.5+I103*3+J103*3+L103*3+N103*2+O103*4+P103*3+Q103*2.5</f>
        <v>2310</v>
      </c>
      <c r="S103" s="24">
        <v>28.5</v>
      </c>
      <c r="T103" s="24">
        <f t="shared" si="18"/>
        <v>81.05263157894737</v>
      </c>
      <c r="V103" s="16" t="s">
        <v>318</v>
      </c>
      <c r="W103" s="19" t="s">
        <v>319</v>
      </c>
      <c r="X103" s="17">
        <v>77</v>
      </c>
      <c r="Y103" s="17">
        <v>71</v>
      </c>
      <c r="Z103" s="17">
        <v>60</v>
      </c>
      <c r="AA103" s="17">
        <v>86</v>
      </c>
      <c r="AB103" s="17">
        <v>79</v>
      </c>
      <c r="AC103" s="17">
        <v>77</v>
      </c>
      <c r="AD103" s="17">
        <v>85</v>
      </c>
      <c r="AE103" s="18" t="s">
        <v>19</v>
      </c>
      <c r="AF103" s="17">
        <v>86</v>
      </c>
      <c r="AG103" s="18" t="s">
        <v>19</v>
      </c>
      <c r="AH103" s="17">
        <v>87</v>
      </c>
      <c r="AI103" s="17">
        <v>48</v>
      </c>
      <c r="AJ103" s="17">
        <v>81</v>
      </c>
      <c r="AK103" s="24">
        <f>X103*1.5+Y103*3+Z103*4.5+AA103*2+AB103*3+AC103*2+AD103*2+AF103*3.5+AH103*6+AI103*3.5+AJ103*2</f>
        <v>2484.5</v>
      </c>
      <c r="AL103" s="24">
        <v>33</v>
      </c>
      <c r="AM103" s="24">
        <f t="shared" si="19"/>
        <v>75.287878787878782</v>
      </c>
      <c r="AN103" s="24">
        <f t="shared" si="20"/>
        <v>4794.5</v>
      </c>
      <c r="AO103" s="24">
        <f t="shared" si="21"/>
        <v>61.5</v>
      </c>
      <c r="AP103" s="24">
        <f t="shared" si="22"/>
        <v>77.959349593495929</v>
      </c>
      <c r="AQ103" s="24">
        <v>0</v>
      </c>
      <c r="AR103" s="24">
        <f t="shared" si="23"/>
        <v>77.959349593495929</v>
      </c>
    </row>
    <row r="104" spans="1:44" x14ac:dyDescent="0.15">
      <c r="A104" s="4">
        <v>101</v>
      </c>
      <c r="B104" s="3" t="s">
        <v>206</v>
      </c>
      <c r="C104" s="3" t="s">
        <v>207</v>
      </c>
      <c r="D104" s="3" t="s">
        <v>19</v>
      </c>
      <c r="E104" s="4">
        <v>75</v>
      </c>
      <c r="F104" s="4">
        <v>77</v>
      </c>
      <c r="G104" s="4">
        <v>86</v>
      </c>
      <c r="H104" s="3" t="s">
        <v>19</v>
      </c>
      <c r="I104" s="4">
        <v>73</v>
      </c>
      <c r="J104" s="3" t="s">
        <v>19</v>
      </c>
      <c r="K104" s="3" t="s">
        <v>19</v>
      </c>
      <c r="L104" s="4">
        <v>67</v>
      </c>
      <c r="M104" s="3" t="s">
        <v>19</v>
      </c>
      <c r="N104" s="3" t="s">
        <v>19</v>
      </c>
      <c r="O104" s="4">
        <v>76</v>
      </c>
      <c r="P104" s="4">
        <v>93</v>
      </c>
      <c r="Q104" s="4">
        <v>92</v>
      </c>
      <c r="R104" s="24">
        <f>E104*2.5+F104*2+G104*2+I104*3+L104*3+O104*4+P104*3+Q104*2.5</f>
        <v>1746.5</v>
      </c>
      <c r="S104" s="24">
        <v>22</v>
      </c>
      <c r="T104" s="24">
        <f t="shared" si="18"/>
        <v>79.38636363636364</v>
      </c>
      <c r="V104" s="16" t="s">
        <v>206</v>
      </c>
      <c r="W104" s="16" t="s">
        <v>207</v>
      </c>
      <c r="X104" s="17">
        <v>70</v>
      </c>
      <c r="Y104" s="18" t="s">
        <v>19</v>
      </c>
      <c r="Z104" s="18" t="s">
        <v>19</v>
      </c>
      <c r="AA104" s="18" t="s">
        <v>19</v>
      </c>
      <c r="AB104" s="17">
        <v>83</v>
      </c>
      <c r="AC104" s="17">
        <v>70</v>
      </c>
      <c r="AD104" s="17">
        <v>70</v>
      </c>
      <c r="AE104" s="18" t="s">
        <v>19</v>
      </c>
      <c r="AF104" s="17">
        <v>62</v>
      </c>
      <c r="AG104" s="17">
        <v>84</v>
      </c>
      <c r="AH104" s="17">
        <v>80</v>
      </c>
      <c r="AI104" s="17">
        <v>80</v>
      </c>
      <c r="AJ104" s="17">
        <v>82</v>
      </c>
      <c r="AK104" s="24">
        <f>X104*1.5+AB104*3+AC104*2+AD104*2+AF104*3.5+AG104*2+AH104*6+AI104*3.5+AJ104*2</f>
        <v>1943</v>
      </c>
      <c r="AL104" s="24">
        <v>25.5</v>
      </c>
      <c r="AM104" s="24">
        <f t="shared" si="19"/>
        <v>76.196078431372555</v>
      </c>
      <c r="AN104" s="24">
        <f t="shared" si="20"/>
        <v>3689.5</v>
      </c>
      <c r="AO104" s="24">
        <f t="shared" si="21"/>
        <v>47.5</v>
      </c>
      <c r="AP104" s="24">
        <f t="shared" si="22"/>
        <v>77.673684210526318</v>
      </c>
      <c r="AQ104" s="24">
        <v>0</v>
      </c>
      <c r="AR104" s="24">
        <f t="shared" si="23"/>
        <v>77.673684210526318</v>
      </c>
    </row>
    <row r="105" spans="1:44" x14ac:dyDescent="0.15">
      <c r="A105" s="4">
        <v>102</v>
      </c>
      <c r="B105" s="3" t="s">
        <v>76</v>
      </c>
      <c r="C105" s="3" t="s">
        <v>77</v>
      </c>
      <c r="D105" s="3" t="s">
        <v>19</v>
      </c>
      <c r="E105" s="4">
        <v>84</v>
      </c>
      <c r="F105" s="4">
        <v>83</v>
      </c>
      <c r="G105" s="4">
        <v>87</v>
      </c>
      <c r="H105" s="3" t="s">
        <v>19</v>
      </c>
      <c r="I105" s="4">
        <v>82</v>
      </c>
      <c r="J105" s="3" t="s">
        <v>19</v>
      </c>
      <c r="K105" s="3" t="s">
        <v>19</v>
      </c>
      <c r="L105" s="4">
        <v>62</v>
      </c>
      <c r="M105" s="4">
        <v>82</v>
      </c>
      <c r="N105" s="3" t="s">
        <v>19</v>
      </c>
      <c r="O105" s="4">
        <v>76</v>
      </c>
      <c r="P105" s="4">
        <v>87</v>
      </c>
      <c r="Q105" s="4">
        <v>91</v>
      </c>
      <c r="R105" s="24">
        <f>E105*2.5+F105*2+G105*2+I105*3+L105*3+M105*2+O105*4+P105*3+Q105*2.5</f>
        <v>1938.5</v>
      </c>
      <c r="S105" s="24">
        <v>24</v>
      </c>
      <c r="T105" s="24">
        <f t="shared" si="18"/>
        <v>80.770833333333329</v>
      </c>
      <c r="V105" s="16" t="s">
        <v>76</v>
      </c>
      <c r="W105" s="16" t="s">
        <v>77</v>
      </c>
      <c r="X105" s="17">
        <v>72</v>
      </c>
      <c r="Y105" s="17"/>
      <c r="Z105" s="18" t="s">
        <v>19</v>
      </c>
      <c r="AA105" s="18" t="s">
        <v>19</v>
      </c>
      <c r="AB105" s="17">
        <v>67</v>
      </c>
      <c r="AC105" s="17">
        <v>78</v>
      </c>
      <c r="AD105" s="18" t="s">
        <v>19</v>
      </c>
      <c r="AE105" s="18" t="s">
        <v>19</v>
      </c>
      <c r="AF105" s="17">
        <v>60</v>
      </c>
      <c r="AG105" s="17">
        <v>87</v>
      </c>
      <c r="AH105" s="17">
        <v>84</v>
      </c>
      <c r="AI105" s="17">
        <v>69</v>
      </c>
      <c r="AJ105" s="17">
        <v>76</v>
      </c>
      <c r="AK105" s="24">
        <f>X105*1.5+AB105*3+AC105*2+AF105*3.5+AG105*2+AH105*6+AI105*3.5+AJ105*2</f>
        <v>1746.5</v>
      </c>
      <c r="AL105" s="24">
        <v>23.5</v>
      </c>
      <c r="AM105" s="24">
        <f t="shared" si="19"/>
        <v>74.319148936170208</v>
      </c>
      <c r="AN105" s="24">
        <f t="shared" si="20"/>
        <v>3685</v>
      </c>
      <c r="AO105" s="24">
        <f t="shared" si="21"/>
        <v>47.5</v>
      </c>
      <c r="AP105" s="24">
        <f t="shared" si="22"/>
        <v>77.578947368421055</v>
      </c>
      <c r="AQ105" s="24">
        <v>0</v>
      </c>
      <c r="AR105" s="24">
        <f t="shared" si="23"/>
        <v>77.578947368421055</v>
      </c>
    </row>
    <row r="106" spans="1:44" x14ac:dyDescent="0.15">
      <c r="A106" s="26">
        <v>103</v>
      </c>
      <c r="B106" s="3" t="s">
        <v>264</v>
      </c>
      <c r="C106" s="3" t="s">
        <v>265</v>
      </c>
      <c r="D106" s="3" t="s">
        <v>19</v>
      </c>
      <c r="E106" s="4">
        <v>85</v>
      </c>
      <c r="F106" s="4">
        <v>79</v>
      </c>
      <c r="G106" s="4">
        <v>77</v>
      </c>
      <c r="H106" s="3" t="s">
        <v>19</v>
      </c>
      <c r="I106" s="4">
        <v>72</v>
      </c>
      <c r="J106" s="3" t="s">
        <v>19</v>
      </c>
      <c r="K106" s="3" t="s">
        <v>19</v>
      </c>
      <c r="L106" s="4">
        <v>75</v>
      </c>
      <c r="M106" s="3" t="s">
        <v>19</v>
      </c>
      <c r="N106" s="3" t="s">
        <v>19</v>
      </c>
      <c r="O106" s="4">
        <v>85</v>
      </c>
      <c r="P106" s="4">
        <v>82</v>
      </c>
      <c r="Q106" s="4">
        <v>76</v>
      </c>
      <c r="R106" s="24">
        <f>E106*2.5+F106*2+G106*2+I106*3+L106*3+O106*4+P106*3+Q106*2.5</f>
        <v>1741.5</v>
      </c>
      <c r="S106" s="24">
        <v>22</v>
      </c>
      <c r="T106" s="24">
        <f t="shared" si="18"/>
        <v>79.159090909090907</v>
      </c>
      <c r="V106" s="16" t="s">
        <v>264</v>
      </c>
      <c r="W106" s="19" t="s">
        <v>265</v>
      </c>
      <c r="X106" s="17">
        <v>60</v>
      </c>
      <c r="Y106" s="18" t="s">
        <v>19</v>
      </c>
      <c r="Z106" s="18" t="s">
        <v>19</v>
      </c>
      <c r="AA106" s="18" t="s">
        <v>19</v>
      </c>
      <c r="AB106" s="17">
        <v>90</v>
      </c>
      <c r="AC106" s="17">
        <v>78</v>
      </c>
      <c r="AD106" s="17">
        <v>89</v>
      </c>
      <c r="AE106" s="18" t="s">
        <v>19</v>
      </c>
      <c r="AF106" s="17">
        <v>52</v>
      </c>
      <c r="AG106" s="17">
        <v>76</v>
      </c>
      <c r="AH106" s="17">
        <v>84</v>
      </c>
      <c r="AI106" s="17">
        <v>71</v>
      </c>
      <c r="AJ106" s="17">
        <v>78</v>
      </c>
      <c r="AK106" s="24">
        <f>X106*1.5+AB106*3+AC106*2+AD106*2+AF106*3.5+AG106*2+AH106*6+AI106*3.5+AJ106*2</f>
        <v>1936.5</v>
      </c>
      <c r="AL106" s="24">
        <v>25.5</v>
      </c>
      <c r="AM106" s="24">
        <f t="shared" si="19"/>
        <v>75.941176470588232</v>
      </c>
      <c r="AN106" s="24">
        <f t="shared" si="20"/>
        <v>3678</v>
      </c>
      <c r="AO106" s="24">
        <f t="shared" si="21"/>
        <v>47.5</v>
      </c>
      <c r="AP106" s="24">
        <f t="shared" si="22"/>
        <v>77.431578947368422</v>
      </c>
      <c r="AQ106" s="24">
        <v>0</v>
      </c>
      <c r="AR106" s="24">
        <f t="shared" si="23"/>
        <v>77.431578947368422</v>
      </c>
    </row>
    <row r="107" spans="1:44" x14ac:dyDescent="0.15">
      <c r="A107" s="4">
        <v>104</v>
      </c>
      <c r="B107" s="3" t="s">
        <v>242</v>
      </c>
      <c r="C107" s="3" t="s">
        <v>243</v>
      </c>
      <c r="D107" s="3" t="s">
        <v>19</v>
      </c>
      <c r="E107" s="4">
        <v>87</v>
      </c>
      <c r="F107" s="4">
        <v>80</v>
      </c>
      <c r="G107" s="4">
        <v>85</v>
      </c>
      <c r="H107" s="3" t="s">
        <v>19</v>
      </c>
      <c r="I107" s="4">
        <v>84</v>
      </c>
      <c r="J107" s="3" t="s">
        <v>19</v>
      </c>
      <c r="K107" s="3" t="s">
        <v>19</v>
      </c>
      <c r="L107" s="4">
        <v>74</v>
      </c>
      <c r="M107" s="3" t="s">
        <v>19</v>
      </c>
      <c r="N107" s="3" t="s">
        <v>19</v>
      </c>
      <c r="O107" s="4">
        <v>86</v>
      </c>
      <c r="P107" s="4">
        <v>79</v>
      </c>
      <c r="Q107" s="4">
        <v>67</v>
      </c>
      <c r="R107" s="24">
        <f>E107*2.5+F107*2+G107*2+I107*3+L107*3+O107*4+P107*3+Q107*2.5</f>
        <v>1770</v>
      </c>
      <c r="S107" s="24">
        <v>22</v>
      </c>
      <c r="T107" s="24">
        <f t="shared" si="18"/>
        <v>80.454545454545453</v>
      </c>
      <c r="V107" s="16" t="s">
        <v>242</v>
      </c>
      <c r="W107" s="16" t="s">
        <v>243</v>
      </c>
      <c r="X107" s="17">
        <v>61</v>
      </c>
      <c r="Y107" s="18" t="s">
        <v>19</v>
      </c>
      <c r="Z107" s="18" t="s">
        <v>19</v>
      </c>
      <c r="AA107" s="18" t="s">
        <v>19</v>
      </c>
      <c r="AB107" s="17">
        <v>78</v>
      </c>
      <c r="AC107" s="17">
        <v>77</v>
      </c>
      <c r="AD107" s="17">
        <v>87</v>
      </c>
      <c r="AE107" s="18" t="s">
        <v>19</v>
      </c>
      <c r="AF107" s="17">
        <v>62</v>
      </c>
      <c r="AG107" s="17">
        <v>85</v>
      </c>
      <c r="AH107" s="17">
        <v>81</v>
      </c>
      <c r="AI107" s="17">
        <v>61</v>
      </c>
      <c r="AJ107" s="17">
        <v>81</v>
      </c>
      <c r="AK107" s="24">
        <f>X107*1.5+AB107*3+AC107*2+AD107*2+AF107*3.5+AG107*2+AH107*6+AI107*3.5+AJ107*2</f>
        <v>1902</v>
      </c>
      <c r="AL107" s="24">
        <v>25.5</v>
      </c>
      <c r="AM107" s="24">
        <f t="shared" si="19"/>
        <v>74.588235294117652</v>
      </c>
      <c r="AN107" s="24">
        <f t="shared" si="20"/>
        <v>3672</v>
      </c>
      <c r="AO107" s="24">
        <f t="shared" si="21"/>
        <v>47.5</v>
      </c>
      <c r="AP107" s="24">
        <f t="shared" si="22"/>
        <v>77.305263157894743</v>
      </c>
      <c r="AQ107" s="24">
        <v>0</v>
      </c>
      <c r="AR107" s="24">
        <f t="shared" si="23"/>
        <v>77.305263157894743</v>
      </c>
    </row>
    <row r="108" spans="1:44" x14ac:dyDescent="0.15">
      <c r="A108" s="26">
        <v>105</v>
      </c>
      <c r="B108" s="3" t="s">
        <v>212</v>
      </c>
      <c r="C108" s="3" t="s">
        <v>213</v>
      </c>
      <c r="D108" s="3" t="s">
        <v>19</v>
      </c>
      <c r="E108" s="4">
        <v>86</v>
      </c>
      <c r="F108" s="4">
        <v>69</v>
      </c>
      <c r="G108" s="4">
        <v>80</v>
      </c>
      <c r="H108" s="3" t="s">
        <v>19</v>
      </c>
      <c r="I108" s="4">
        <v>88</v>
      </c>
      <c r="J108" s="3" t="s">
        <v>19</v>
      </c>
      <c r="K108" s="3" t="s">
        <v>19</v>
      </c>
      <c r="L108" s="4">
        <v>68</v>
      </c>
      <c r="M108" s="3" t="s">
        <v>19</v>
      </c>
      <c r="N108" s="4">
        <v>80</v>
      </c>
      <c r="O108" s="4">
        <v>81</v>
      </c>
      <c r="P108" s="4">
        <v>74</v>
      </c>
      <c r="Q108" s="5" t="s">
        <v>338</v>
      </c>
      <c r="R108" s="24">
        <f>E108*2.5+F108*2+G108*2+I108*3+L108*3+N108*2+O108*4+P108*3+Q108*2.5</f>
        <v>1824.5</v>
      </c>
      <c r="S108" s="24">
        <v>24</v>
      </c>
      <c r="T108" s="24">
        <f t="shared" si="18"/>
        <v>76.020833333333329</v>
      </c>
      <c r="V108" s="16" t="s">
        <v>212</v>
      </c>
      <c r="W108" s="19" t="s">
        <v>213</v>
      </c>
      <c r="X108" s="17">
        <v>70</v>
      </c>
      <c r="Y108" s="18" t="s">
        <v>19</v>
      </c>
      <c r="Z108" s="18" t="s">
        <v>19</v>
      </c>
      <c r="AA108" s="18" t="s">
        <v>19</v>
      </c>
      <c r="AB108" s="17">
        <v>78</v>
      </c>
      <c r="AC108" s="17">
        <v>70</v>
      </c>
      <c r="AD108" s="17">
        <v>85</v>
      </c>
      <c r="AE108" s="18" t="s">
        <v>19</v>
      </c>
      <c r="AF108" s="17">
        <v>51</v>
      </c>
      <c r="AG108" s="18" t="s">
        <v>19</v>
      </c>
      <c r="AH108" s="17">
        <v>91</v>
      </c>
      <c r="AI108" s="17">
        <v>78</v>
      </c>
      <c r="AJ108" s="17">
        <v>90</v>
      </c>
      <c r="AK108" s="24">
        <f>X108*1.5+AB108*3+AC108*2+AD108*2+AF108*3.5+AH108*6+AI108*3.5+AJ108*2</f>
        <v>1826.5</v>
      </c>
      <c r="AL108" s="24">
        <v>23.5</v>
      </c>
      <c r="AM108" s="24">
        <f t="shared" si="19"/>
        <v>77.723404255319153</v>
      </c>
      <c r="AN108" s="24">
        <f t="shared" si="20"/>
        <v>3651</v>
      </c>
      <c r="AO108" s="24">
        <f t="shared" si="21"/>
        <v>47.5</v>
      </c>
      <c r="AP108" s="24">
        <f t="shared" si="22"/>
        <v>76.863157894736844</v>
      </c>
      <c r="AQ108" s="24">
        <v>0</v>
      </c>
      <c r="AR108" s="24">
        <f t="shared" si="23"/>
        <v>76.863157894736844</v>
      </c>
    </row>
    <row r="109" spans="1:44" x14ac:dyDescent="0.15">
      <c r="A109" s="26">
        <v>106</v>
      </c>
      <c r="B109" s="3" t="s">
        <v>184</v>
      </c>
      <c r="C109" s="15" t="s">
        <v>185</v>
      </c>
      <c r="D109" s="3" t="s">
        <v>19</v>
      </c>
      <c r="E109" s="4">
        <v>87</v>
      </c>
      <c r="F109" s="4">
        <v>78</v>
      </c>
      <c r="G109" s="4">
        <v>75</v>
      </c>
      <c r="H109" s="3" t="s">
        <v>19</v>
      </c>
      <c r="I109" s="4">
        <v>77</v>
      </c>
      <c r="J109" s="3" t="s">
        <v>19</v>
      </c>
      <c r="K109" s="3" t="s">
        <v>19</v>
      </c>
      <c r="L109" s="5" t="s">
        <v>332</v>
      </c>
      <c r="M109" s="3" t="s">
        <v>19</v>
      </c>
      <c r="N109" s="4">
        <v>83</v>
      </c>
      <c r="O109" s="4">
        <v>84</v>
      </c>
      <c r="P109" s="4">
        <v>84</v>
      </c>
      <c r="Q109" s="4">
        <v>64</v>
      </c>
      <c r="R109" s="24">
        <f>E109*2.5+F109*2+G109*2+I109*3+L109*3+N109*2+O109*4+P109*3+Q109*2.5</f>
        <v>1830.5</v>
      </c>
      <c r="S109" s="24">
        <v>24</v>
      </c>
      <c r="T109" s="24">
        <f t="shared" si="18"/>
        <v>76.270833333333329</v>
      </c>
      <c r="V109" s="16" t="s">
        <v>184</v>
      </c>
      <c r="W109" s="16" t="s">
        <v>185</v>
      </c>
      <c r="X109" s="17">
        <v>68</v>
      </c>
      <c r="Y109" s="18" t="s">
        <v>19</v>
      </c>
      <c r="Z109" s="18" t="s">
        <v>19</v>
      </c>
      <c r="AA109" s="18" t="s">
        <v>19</v>
      </c>
      <c r="AB109" s="17">
        <v>71</v>
      </c>
      <c r="AC109" s="17">
        <v>82</v>
      </c>
      <c r="AD109" s="17">
        <v>65</v>
      </c>
      <c r="AE109" s="18" t="s">
        <v>19</v>
      </c>
      <c r="AF109" s="17">
        <v>89</v>
      </c>
      <c r="AG109" s="18" t="s">
        <v>19</v>
      </c>
      <c r="AH109" s="17">
        <v>88</v>
      </c>
      <c r="AI109" s="17">
        <v>65</v>
      </c>
      <c r="AJ109" s="17">
        <v>72</v>
      </c>
      <c r="AK109" s="24">
        <f>X109*1.5+AB109*3+AC109*2+AD109*2+AF109*3.5+AH109*6+AI109*3.5+AJ109*2</f>
        <v>1820</v>
      </c>
      <c r="AL109" s="24">
        <v>23.5</v>
      </c>
      <c r="AM109" s="24">
        <f t="shared" si="19"/>
        <v>77.446808510638292</v>
      </c>
      <c r="AN109" s="24">
        <f t="shared" si="20"/>
        <v>3650.5</v>
      </c>
      <c r="AO109" s="24">
        <f t="shared" si="21"/>
        <v>47.5</v>
      </c>
      <c r="AP109" s="24">
        <f t="shared" si="22"/>
        <v>76.852631578947367</v>
      </c>
      <c r="AQ109" s="24">
        <v>0</v>
      </c>
      <c r="AR109" s="24">
        <f t="shared" si="23"/>
        <v>76.852631578947367</v>
      </c>
    </row>
    <row r="110" spans="1:44" x14ac:dyDescent="0.15">
      <c r="A110" s="4">
        <v>107</v>
      </c>
      <c r="B110" s="3" t="s">
        <v>74</v>
      </c>
      <c r="C110" s="3" t="s">
        <v>75</v>
      </c>
      <c r="D110" s="3" t="s">
        <v>19</v>
      </c>
      <c r="E110" s="4">
        <v>76</v>
      </c>
      <c r="F110" s="4">
        <v>64</v>
      </c>
      <c r="G110" s="4">
        <v>76</v>
      </c>
      <c r="H110" s="3" t="s">
        <v>19</v>
      </c>
      <c r="I110" s="4">
        <v>75</v>
      </c>
      <c r="J110" s="3" t="s">
        <v>19</v>
      </c>
      <c r="K110" s="3" t="s">
        <v>19</v>
      </c>
      <c r="L110" s="4">
        <v>62</v>
      </c>
      <c r="M110" s="3" t="s">
        <v>19</v>
      </c>
      <c r="N110" s="4">
        <v>66</v>
      </c>
      <c r="O110" s="4">
        <v>84</v>
      </c>
      <c r="P110" s="4">
        <v>94</v>
      </c>
      <c r="Q110" s="4">
        <v>81</v>
      </c>
      <c r="R110" s="24">
        <f>E110*2.5+F110*2+G110*2+I110*3+L110*3+N110*2+O110*4+P110*3+Q110*2.5</f>
        <v>1833.5</v>
      </c>
      <c r="S110" s="24">
        <v>24</v>
      </c>
      <c r="T110" s="24">
        <f t="shared" si="18"/>
        <v>76.395833333333329</v>
      </c>
      <c r="V110" s="16" t="s">
        <v>74</v>
      </c>
      <c r="W110" s="16" t="s">
        <v>75</v>
      </c>
      <c r="X110" s="17">
        <v>61</v>
      </c>
      <c r="Y110" s="18" t="s">
        <v>19</v>
      </c>
      <c r="Z110" s="18" t="s">
        <v>19</v>
      </c>
      <c r="AA110" s="18" t="s">
        <v>19</v>
      </c>
      <c r="AB110" s="17">
        <v>78</v>
      </c>
      <c r="AC110" s="17">
        <v>80</v>
      </c>
      <c r="AD110" s="17">
        <v>60</v>
      </c>
      <c r="AE110" s="18" t="s">
        <v>19</v>
      </c>
      <c r="AF110" s="17">
        <v>86</v>
      </c>
      <c r="AG110" s="18" t="s">
        <v>19</v>
      </c>
      <c r="AH110" s="17">
        <v>86</v>
      </c>
      <c r="AI110" s="17">
        <v>68</v>
      </c>
      <c r="AJ110" s="17">
        <v>77</v>
      </c>
      <c r="AK110" s="24">
        <f>X110*1.5+AB110*3+AC110*2+AD110*2+AF110*3.5+AH110*6+AI110*3.5+AJ110*2</f>
        <v>1814.5</v>
      </c>
      <c r="AL110" s="24">
        <v>23.5</v>
      </c>
      <c r="AM110" s="24">
        <f t="shared" si="19"/>
        <v>77.212765957446805</v>
      </c>
      <c r="AN110" s="24">
        <f t="shared" si="20"/>
        <v>3648</v>
      </c>
      <c r="AO110" s="24">
        <f t="shared" si="21"/>
        <v>47.5</v>
      </c>
      <c r="AP110" s="24">
        <f t="shared" si="22"/>
        <v>76.8</v>
      </c>
      <c r="AQ110" s="24">
        <v>0</v>
      </c>
      <c r="AR110" s="24">
        <f t="shared" si="23"/>
        <v>76.8</v>
      </c>
    </row>
    <row r="111" spans="1:44" x14ac:dyDescent="0.15">
      <c r="A111" s="4">
        <v>108</v>
      </c>
      <c r="B111" s="3" t="s">
        <v>308</v>
      </c>
      <c r="C111" s="3" t="s">
        <v>309</v>
      </c>
      <c r="D111" s="3" t="s">
        <v>19</v>
      </c>
      <c r="E111" s="4">
        <v>85</v>
      </c>
      <c r="F111" s="4">
        <v>63</v>
      </c>
      <c r="G111" s="4">
        <v>83</v>
      </c>
      <c r="H111" s="3" t="s">
        <v>19</v>
      </c>
      <c r="I111" s="4">
        <v>77</v>
      </c>
      <c r="J111" s="4"/>
      <c r="K111" s="3" t="s">
        <v>19</v>
      </c>
      <c r="L111" s="4">
        <v>75</v>
      </c>
      <c r="M111" s="3" t="s">
        <v>19</v>
      </c>
      <c r="N111" s="3" t="s">
        <v>19</v>
      </c>
      <c r="O111" s="4">
        <v>76</v>
      </c>
      <c r="P111" s="4">
        <v>79</v>
      </c>
      <c r="Q111" s="4">
        <v>80</v>
      </c>
      <c r="R111" s="24">
        <f>E111*2.5+F111*2+G111*2+I111*3+L111*3+O111*4+P111*3+Q111*2.5</f>
        <v>1701.5</v>
      </c>
      <c r="S111" s="24">
        <v>22</v>
      </c>
      <c r="T111" s="24">
        <f t="shared" si="18"/>
        <v>77.340909090909093</v>
      </c>
      <c r="V111" s="16" t="s">
        <v>308</v>
      </c>
      <c r="W111" s="16" t="s">
        <v>309</v>
      </c>
      <c r="X111" s="17">
        <v>60</v>
      </c>
      <c r="Y111" s="18" t="s">
        <v>19</v>
      </c>
      <c r="Z111" s="18" t="s">
        <v>19</v>
      </c>
      <c r="AA111" s="18" t="s">
        <v>19</v>
      </c>
      <c r="AB111" s="17">
        <v>76</v>
      </c>
      <c r="AC111" s="17">
        <v>72</v>
      </c>
      <c r="AD111" s="18" t="s">
        <v>19</v>
      </c>
      <c r="AE111" s="18" t="s">
        <v>19</v>
      </c>
      <c r="AF111" s="17">
        <v>63</v>
      </c>
      <c r="AG111" s="17">
        <v>83</v>
      </c>
      <c r="AH111" s="17">
        <v>91</v>
      </c>
      <c r="AI111" s="17">
        <v>65</v>
      </c>
      <c r="AJ111" s="17">
        <v>77</v>
      </c>
      <c r="AK111" s="24">
        <f>X111*1.5+AB111*3+AC111*2+AF111*3.5+AG111*2+AH111*6+AI111*3.5+AJ111*2</f>
        <v>1776</v>
      </c>
      <c r="AL111" s="24">
        <v>23.5</v>
      </c>
      <c r="AM111" s="24">
        <f t="shared" si="19"/>
        <v>75.574468085106389</v>
      </c>
      <c r="AN111" s="24">
        <f t="shared" si="20"/>
        <v>3477.5</v>
      </c>
      <c r="AO111" s="24">
        <f t="shared" si="21"/>
        <v>45.5</v>
      </c>
      <c r="AP111" s="24">
        <f t="shared" si="22"/>
        <v>76.428571428571431</v>
      </c>
      <c r="AQ111" s="24">
        <v>0</v>
      </c>
      <c r="AR111" s="24">
        <f t="shared" si="23"/>
        <v>76.428571428571431</v>
      </c>
    </row>
    <row r="112" spans="1:44" x14ac:dyDescent="0.15">
      <c r="A112" s="26">
        <v>109</v>
      </c>
      <c r="B112" s="3" t="s">
        <v>112</v>
      </c>
      <c r="C112" s="3" t="s">
        <v>113</v>
      </c>
      <c r="D112" s="3" t="s">
        <v>19</v>
      </c>
      <c r="E112" s="4">
        <v>88</v>
      </c>
      <c r="F112" s="4">
        <v>84</v>
      </c>
      <c r="G112" s="4">
        <v>76</v>
      </c>
      <c r="H112" s="3" t="s">
        <v>19</v>
      </c>
      <c r="I112" s="4">
        <v>75</v>
      </c>
      <c r="J112" s="3" t="s">
        <v>19</v>
      </c>
      <c r="K112" s="4">
        <v>68</v>
      </c>
      <c r="L112" s="4">
        <v>64</v>
      </c>
      <c r="M112" s="3" t="s">
        <v>19</v>
      </c>
      <c r="N112" s="4">
        <v>84</v>
      </c>
      <c r="O112" s="4">
        <v>74</v>
      </c>
      <c r="P112" s="4">
        <v>88</v>
      </c>
      <c r="Q112" s="4">
        <v>72</v>
      </c>
      <c r="R112" s="24">
        <f>E112*2.5+F112*2+G112*2+I112*3+K112*1.5+L112*3+N112*2+O112*4+P112*3+Q112*2.5</f>
        <v>1967</v>
      </c>
      <c r="S112" s="24">
        <v>25.5</v>
      </c>
      <c r="T112" s="24">
        <f t="shared" si="18"/>
        <v>77.137254901960787</v>
      </c>
      <c r="V112" s="16" t="s">
        <v>112</v>
      </c>
      <c r="W112" s="19" t="s">
        <v>113</v>
      </c>
      <c r="X112" s="17">
        <v>80</v>
      </c>
      <c r="Y112" s="18" t="s">
        <v>19</v>
      </c>
      <c r="Z112" s="18" t="s">
        <v>19</v>
      </c>
      <c r="AA112" s="18" t="s">
        <v>19</v>
      </c>
      <c r="AB112" s="17">
        <v>77</v>
      </c>
      <c r="AC112" s="17">
        <v>74</v>
      </c>
      <c r="AD112" s="17">
        <v>73</v>
      </c>
      <c r="AE112" s="17"/>
      <c r="AF112" s="17">
        <v>69</v>
      </c>
      <c r="AG112" s="18" t="s">
        <v>19</v>
      </c>
      <c r="AH112" s="17">
        <v>88</v>
      </c>
      <c r="AI112" s="17">
        <v>57</v>
      </c>
      <c r="AJ112" s="17">
        <v>76</v>
      </c>
      <c r="AK112" s="24">
        <f>X112*1.5+AB112*3+AC112*2+AD112*2+AF112*3.5+AH112*6+AI112*3.5+AJ112*2</f>
        <v>1766</v>
      </c>
      <c r="AL112" s="24">
        <v>23.5</v>
      </c>
      <c r="AM112" s="24">
        <f t="shared" si="19"/>
        <v>75.148936170212764</v>
      </c>
      <c r="AN112" s="24">
        <f t="shared" si="20"/>
        <v>3733</v>
      </c>
      <c r="AO112" s="24">
        <f t="shared" si="21"/>
        <v>49</v>
      </c>
      <c r="AP112" s="24">
        <f t="shared" si="22"/>
        <v>76.183673469387756</v>
      </c>
      <c r="AQ112" s="24">
        <v>0</v>
      </c>
      <c r="AR112" s="24">
        <f t="shared" si="23"/>
        <v>76.183673469387756</v>
      </c>
    </row>
    <row r="113" spans="1:44" x14ac:dyDescent="0.15">
      <c r="A113" s="4">
        <v>110</v>
      </c>
      <c r="B113" s="3" t="s">
        <v>290</v>
      </c>
      <c r="C113" s="3" t="s">
        <v>291</v>
      </c>
      <c r="D113" s="3" t="s">
        <v>19</v>
      </c>
      <c r="E113" s="4">
        <v>92</v>
      </c>
      <c r="F113" s="4">
        <v>68</v>
      </c>
      <c r="G113" s="4">
        <v>83</v>
      </c>
      <c r="H113" s="3" t="s">
        <v>19</v>
      </c>
      <c r="I113" s="4">
        <v>71</v>
      </c>
      <c r="J113" s="3" t="s">
        <v>19</v>
      </c>
      <c r="K113" s="3" t="s">
        <v>19</v>
      </c>
      <c r="L113" s="4">
        <v>67</v>
      </c>
      <c r="M113" s="4">
        <v>77</v>
      </c>
      <c r="N113" s="4">
        <v>86</v>
      </c>
      <c r="O113" s="4">
        <v>71</v>
      </c>
      <c r="P113" s="4">
        <v>81</v>
      </c>
      <c r="Q113" s="4">
        <v>86</v>
      </c>
      <c r="R113" s="24">
        <f>E113*2.5+F113*2+G113*2+I113*3+L113*3+M113*2+N113*2+O113*4+P113*3+Q113*2.5</f>
        <v>2014</v>
      </c>
      <c r="S113" s="24">
        <v>26</v>
      </c>
      <c r="T113" s="24">
        <f t="shared" si="18"/>
        <v>77.461538461538467</v>
      </c>
      <c r="V113" s="16" t="s">
        <v>290</v>
      </c>
      <c r="W113" s="16" t="s">
        <v>291</v>
      </c>
      <c r="X113" s="17">
        <v>75</v>
      </c>
      <c r="Y113" s="18" t="s">
        <v>19</v>
      </c>
      <c r="Z113" s="18" t="s">
        <v>19</v>
      </c>
      <c r="AA113" s="18" t="s">
        <v>19</v>
      </c>
      <c r="AB113" s="17">
        <v>76</v>
      </c>
      <c r="AC113" s="17">
        <v>81</v>
      </c>
      <c r="AD113" s="18" t="s">
        <v>19</v>
      </c>
      <c r="AE113" s="18" t="s">
        <v>19</v>
      </c>
      <c r="AF113" s="17">
        <v>77</v>
      </c>
      <c r="AG113" s="18" t="s">
        <v>19</v>
      </c>
      <c r="AH113" s="17">
        <v>78</v>
      </c>
      <c r="AI113" s="17">
        <v>60</v>
      </c>
      <c r="AJ113" s="17">
        <v>72</v>
      </c>
      <c r="AK113" s="24">
        <f>X113*1.5+AB113*3+AC113*2+AF113*3.5+AH113*6+AI113*3.5+AJ113*2</f>
        <v>1594</v>
      </c>
      <c r="AL113" s="24">
        <v>21.5</v>
      </c>
      <c r="AM113" s="24">
        <f t="shared" si="19"/>
        <v>74.139534883720927</v>
      </c>
      <c r="AN113" s="24">
        <f t="shared" si="20"/>
        <v>3608</v>
      </c>
      <c r="AO113" s="24">
        <f t="shared" si="21"/>
        <v>47.5</v>
      </c>
      <c r="AP113" s="24">
        <f t="shared" si="22"/>
        <v>75.957894736842107</v>
      </c>
      <c r="AQ113" s="24">
        <v>0</v>
      </c>
      <c r="AR113" s="24">
        <f t="shared" si="23"/>
        <v>75.957894736842107</v>
      </c>
    </row>
    <row r="114" spans="1:44" x14ac:dyDescent="0.15">
      <c r="A114" s="26">
        <v>111</v>
      </c>
      <c r="B114" s="3" t="s">
        <v>244</v>
      </c>
      <c r="C114" s="3" t="s">
        <v>245</v>
      </c>
      <c r="D114" s="3"/>
      <c r="E114" s="4">
        <v>82</v>
      </c>
      <c r="F114" s="4">
        <v>75</v>
      </c>
      <c r="G114" s="4">
        <v>90</v>
      </c>
      <c r="H114" s="3" t="s">
        <v>19</v>
      </c>
      <c r="I114" s="4">
        <v>77</v>
      </c>
      <c r="J114" s="3" t="s">
        <v>19</v>
      </c>
      <c r="K114" s="3" t="s">
        <v>19</v>
      </c>
      <c r="L114" s="4">
        <v>60</v>
      </c>
      <c r="M114" s="3" t="s">
        <v>19</v>
      </c>
      <c r="N114" s="3" t="s">
        <v>19</v>
      </c>
      <c r="O114" s="4">
        <v>78</v>
      </c>
      <c r="P114" s="4">
        <v>81</v>
      </c>
      <c r="Q114" s="4">
        <v>73</v>
      </c>
      <c r="R114" s="24">
        <f>E114*2.5+F114*2+G114*2+I114*3+L114*3+O114*4+P114*3+Q114*2.5</f>
        <v>1683.5</v>
      </c>
      <c r="S114" s="24">
        <v>22</v>
      </c>
      <c r="T114" s="24">
        <f t="shared" si="18"/>
        <v>76.522727272727266</v>
      </c>
      <c r="V114" s="16" t="s">
        <v>244</v>
      </c>
      <c r="W114" s="19" t="s">
        <v>245</v>
      </c>
      <c r="X114" s="17">
        <v>69</v>
      </c>
      <c r="Y114" s="18" t="s">
        <v>19</v>
      </c>
      <c r="Z114" s="18" t="s">
        <v>19</v>
      </c>
      <c r="AA114" s="18" t="s">
        <v>19</v>
      </c>
      <c r="AB114" s="17">
        <v>83</v>
      </c>
      <c r="AC114" s="17">
        <v>80</v>
      </c>
      <c r="AD114" s="17">
        <v>87</v>
      </c>
      <c r="AE114" s="18" t="s">
        <v>19</v>
      </c>
      <c r="AF114" s="17">
        <v>48</v>
      </c>
      <c r="AG114" s="17">
        <v>82</v>
      </c>
      <c r="AH114" s="17">
        <v>87</v>
      </c>
      <c r="AI114" s="17">
        <v>66</v>
      </c>
      <c r="AJ114" s="17">
        <v>66</v>
      </c>
      <c r="AK114" s="24">
        <f>X114*1.5+AB114*3+AC114*2+AD114*2+AF114*3.5+AG114*2+AH114*6+AI114*3.5+AJ114*2</f>
        <v>1903.5</v>
      </c>
      <c r="AL114" s="24">
        <v>25.5</v>
      </c>
      <c r="AM114" s="24">
        <f t="shared" si="19"/>
        <v>74.647058823529406</v>
      </c>
      <c r="AN114" s="24">
        <f t="shared" si="20"/>
        <v>3587</v>
      </c>
      <c r="AO114" s="24">
        <f t="shared" si="21"/>
        <v>47.5</v>
      </c>
      <c r="AP114" s="24">
        <f t="shared" si="22"/>
        <v>75.515789473684208</v>
      </c>
      <c r="AQ114" s="24">
        <v>0</v>
      </c>
      <c r="AR114" s="24">
        <f t="shared" si="23"/>
        <v>75.515789473684208</v>
      </c>
    </row>
    <row r="115" spans="1:44" x14ac:dyDescent="0.15">
      <c r="A115" s="4">
        <v>112</v>
      </c>
      <c r="B115" s="3" t="s">
        <v>60</v>
      </c>
      <c r="C115" s="3" t="s">
        <v>61</v>
      </c>
      <c r="D115" s="3" t="s">
        <v>19</v>
      </c>
      <c r="E115" s="4">
        <v>71</v>
      </c>
      <c r="F115" s="4">
        <v>65</v>
      </c>
      <c r="G115" s="4">
        <v>75</v>
      </c>
      <c r="H115" s="3" t="s">
        <v>19</v>
      </c>
      <c r="I115" s="4">
        <v>71</v>
      </c>
      <c r="J115" s="3" t="s">
        <v>19</v>
      </c>
      <c r="K115" s="4">
        <v>74</v>
      </c>
      <c r="L115" s="4">
        <v>63</v>
      </c>
      <c r="M115" s="3" t="s">
        <v>19</v>
      </c>
      <c r="N115" s="4">
        <v>81</v>
      </c>
      <c r="O115" s="4">
        <v>78</v>
      </c>
      <c r="P115" s="4">
        <v>67</v>
      </c>
      <c r="Q115" s="4">
        <v>80</v>
      </c>
      <c r="R115" s="24">
        <f>E115*2.5+F115*2+G115*2+I115*3+K115*1.5+L115*3+N115*2+O115*4+P115*3+Q115*2.5</f>
        <v>1845.5</v>
      </c>
      <c r="S115" s="24">
        <v>25.5</v>
      </c>
      <c r="T115" s="24">
        <f t="shared" si="18"/>
        <v>72.372549019607845</v>
      </c>
      <c r="V115" s="16" t="s">
        <v>60</v>
      </c>
      <c r="W115" s="16" t="s">
        <v>61</v>
      </c>
      <c r="X115" s="17">
        <v>79</v>
      </c>
      <c r="Y115" s="18" t="s">
        <v>19</v>
      </c>
      <c r="Z115" s="18" t="s">
        <v>19</v>
      </c>
      <c r="AA115" s="18" t="s">
        <v>19</v>
      </c>
      <c r="AB115" s="17">
        <v>80</v>
      </c>
      <c r="AC115" s="17">
        <v>80</v>
      </c>
      <c r="AD115" s="17">
        <v>75</v>
      </c>
      <c r="AE115" s="18" t="s">
        <v>19</v>
      </c>
      <c r="AF115" s="17">
        <v>85</v>
      </c>
      <c r="AG115" s="18" t="s">
        <v>19</v>
      </c>
      <c r="AH115" s="17">
        <v>78</v>
      </c>
      <c r="AI115" s="17">
        <v>75</v>
      </c>
      <c r="AJ115" s="17">
        <v>79</v>
      </c>
      <c r="AK115" s="24">
        <f>X115*1.5+AB115*3+AC115*2+AD115*2+AF115*3.5+AH115*6+AI115*3.5+AJ115*2</f>
        <v>1854.5</v>
      </c>
      <c r="AL115" s="24">
        <v>23.5</v>
      </c>
      <c r="AM115" s="24">
        <f t="shared" si="19"/>
        <v>78.914893617021278</v>
      </c>
      <c r="AN115" s="24">
        <f t="shared" si="20"/>
        <v>3700</v>
      </c>
      <c r="AO115" s="24">
        <f t="shared" si="21"/>
        <v>49</v>
      </c>
      <c r="AP115" s="24">
        <f t="shared" si="22"/>
        <v>75.510204081632651</v>
      </c>
      <c r="AQ115" s="24">
        <v>0</v>
      </c>
      <c r="AR115" s="24">
        <f t="shared" si="23"/>
        <v>75.510204081632651</v>
      </c>
    </row>
    <row r="116" spans="1:44" x14ac:dyDescent="0.15">
      <c r="A116" s="26">
        <v>113</v>
      </c>
      <c r="B116" s="3" t="s">
        <v>20</v>
      </c>
      <c r="C116" s="3" t="s">
        <v>21</v>
      </c>
      <c r="D116" s="4">
        <v>63</v>
      </c>
      <c r="E116" s="3" t="s">
        <v>19</v>
      </c>
      <c r="F116" s="4">
        <v>77</v>
      </c>
      <c r="G116" s="4">
        <v>79</v>
      </c>
      <c r="H116" s="4">
        <v>84</v>
      </c>
      <c r="I116" s="4">
        <v>79</v>
      </c>
      <c r="J116" s="4">
        <v>79</v>
      </c>
      <c r="K116" s="3" t="s">
        <v>19</v>
      </c>
      <c r="L116" s="4">
        <v>70</v>
      </c>
      <c r="M116" s="3" t="s">
        <v>19</v>
      </c>
      <c r="N116" s="3" t="s">
        <v>19</v>
      </c>
      <c r="O116" s="4">
        <v>87</v>
      </c>
      <c r="P116" s="4">
        <v>90</v>
      </c>
      <c r="Q116" s="4">
        <v>79</v>
      </c>
      <c r="R116" s="24">
        <f>D116*4.5+F116*2+G116*3+H116*1.5+I116*3+J116*3+L116*3+O116*4+P116*3+Q116*2.5</f>
        <v>2300</v>
      </c>
      <c r="S116" s="24">
        <v>28.5</v>
      </c>
      <c r="T116" s="24">
        <f t="shared" si="18"/>
        <v>80.701754385964918</v>
      </c>
      <c r="V116" s="16" t="s">
        <v>20</v>
      </c>
      <c r="W116" s="19" t="s">
        <v>21</v>
      </c>
      <c r="X116" s="17">
        <v>67</v>
      </c>
      <c r="Y116" s="18" t="s">
        <v>19</v>
      </c>
      <c r="Z116" s="17">
        <v>51</v>
      </c>
      <c r="AA116" s="17">
        <v>89</v>
      </c>
      <c r="AB116" s="17">
        <v>75</v>
      </c>
      <c r="AC116" s="17">
        <v>90</v>
      </c>
      <c r="AD116" s="18" t="s">
        <v>19</v>
      </c>
      <c r="AE116" s="17">
        <v>46</v>
      </c>
      <c r="AF116" s="17">
        <v>80</v>
      </c>
      <c r="AG116" s="17">
        <v>86</v>
      </c>
      <c r="AH116" s="17">
        <v>87</v>
      </c>
      <c r="AI116" s="17">
        <v>72</v>
      </c>
      <c r="AJ116" s="17">
        <v>77</v>
      </c>
      <c r="AK116" s="24">
        <f>X116*1.5+Z116*4.5+AA116*2+AB116*3+AC116*2+AE116*6+AF116*3.5+AG116*2+AH116*6+AI116*3.5+AJ116*2</f>
        <v>2569</v>
      </c>
      <c r="AL116" s="24">
        <v>36</v>
      </c>
      <c r="AM116" s="24">
        <f t="shared" si="19"/>
        <v>71.361111111111114</v>
      </c>
      <c r="AN116" s="24">
        <f t="shared" si="20"/>
        <v>4869</v>
      </c>
      <c r="AO116" s="24">
        <f t="shared" si="21"/>
        <v>64.5</v>
      </c>
      <c r="AP116" s="24">
        <f t="shared" si="22"/>
        <v>75.488372093023258</v>
      </c>
      <c r="AQ116" s="24">
        <v>0</v>
      </c>
      <c r="AR116" s="24">
        <f t="shared" si="23"/>
        <v>75.488372093023258</v>
      </c>
    </row>
    <row r="117" spans="1:44" x14ac:dyDescent="0.15">
      <c r="A117" s="4">
        <v>114</v>
      </c>
      <c r="B117" s="3" t="s">
        <v>46</v>
      </c>
      <c r="C117" s="3" t="s">
        <v>47</v>
      </c>
      <c r="D117" s="3"/>
      <c r="E117" s="4">
        <v>79</v>
      </c>
      <c r="F117" s="4">
        <v>67</v>
      </c>
      <c r="G117" s="4">
        <v>77</v>
      </c>
      <c r="H117" s="3" t="s">
        <v>19</v>
      </c>
      <c r="I117" s="4">
        <v>60</v>
      </c>
      <c r="J117" s="3" t="s">
        <v>19</v>
      </c>
      <c r="K117" s="4">
        <v>75</v>
      </c>
      <c r="L117" s="4">
        <v>62</v>
      </c>
      <c r="M117" s="3" t="s">
        <v>19</v>
      </c>
      <c r="N117" s="3" t="s">
        <v>19</v>
      </c>
      <c r="O117" s="4">
        <v>93</v>
      </c>
      <c r="P117" s="4">
        <v>88</v>
      </c>
      <c r="Q117" s="4">
        <v>74</v>
      </c>
      <c r="R117" s="24">
        <f>E117*2.5+F117*2+G117*2+I117*3+K117*1.5+L117*3+O117*4+P117*3+Q117*2.5</f>
        <v>1785</v>
      </c>
      <c r="S117" s="24">
        <v>23.5</v>
      </c>
      <c r="T117" s="24">
        <f t="shared" si="18"/>
        <v>75.957446808510639</v>
      </c>
      <c r="V117" s="16" t="s">
        <v>46</v>
      </c>
      <c r="W117" s="16" t="s">
        <v>47</v>
      </c>
      <c r="X117" s="17">
        <v>62</v>
      </c>
      <c r="Y117" s="18" t="s">
        <v>19</v>
      </c>
      <c r="Z117" s="18" t="s">
        <v>19</v>
      </c>
      <c r="AA117" s="18" t="s">
        <v>19</v>
      </c>
      <c r="AB117" s="17">
        <v>73</v>
      </c>
      <c r="AC117" s="17">
        <v>83</v>
      </c>
      <c r="AD117" s="18" t="s">
        <v>19</v>
      </c>
      <c r="AE117" s="18" t="s">
        <v>19</v>
      </c>
      <c r="AF117" s="17">
        <v>75</v>
      </c>
      <c r="AG117" s="17">
        <v>85</v>
      </c>
      <c r="AH117" s="17">
        <v>75</v>
      </c>
      <c r="AI117" s="17">
        <v>67</v>
      </c>
      <c r="AJ117" s="17">
        <v>82</v>
      </c>
      <c r="AK117" s="24">
        <f>X117*1.5+AB117*3+AC117*2+AF117*3.5+AG117*2+AH117*6+AI117*3.5+AJ117*2</f>
        <v>1759</v>
      </c>
      <c r="AL117" s="24">
        <v>23.5</v>
      </c>
      <c r="AM117" s="24">
        <f t="shared" si="19"/>
        <v>74.851063829787236</v>
      </c>
      <c r="AN117" s="24">
        <f t="shared" si="20"/>
        <v>3544</v>
      </c>
      <c r="AO117" s="24">
        <f t="shared" si="21"/>
        <v>47</v>
      </c>
      <c r="AP117" s="24">
        <f t="shared" si="22"/>
        <v>75.40425531914893</v>
      </c>
      <c r="AQ117" s="24">
        <v>0</v>
      </c>
      <c r="AR117" s="24">
        <f t="shared" si="23"/>
        <v>75.40425531914893</v>
      </c>
    </row>
    <row r="118" spans="1:44" x14ac:dyDescent="0.15">
      <c r="A118" s="26">
        <v>115</v>
      </c>
      <c r="B118" s="3" t="s">
        <v>130</v>
      </c>
      <c r="C118" s="3" t="s">
        <v>131</v>
      </c>
      <c r="D118" s="3" t="s">
        <v>19</v>
      </c>
      <c r="E118" s="4">
        <v>84</v>
      </c>
      <c r="F118" s="4">
        <v>73</v>
      </c>
      <c r="G118" s="4">
        <v>76</v>
      </c>
      <c r="H118" s="3" t="s">
        <v>19</v>
      </c>
      <c r="I118" s="4">
        <v>93</v>
      </c>
      <c r="J118" s="3" t="s">
        <v>19</v>
      </c>
      <c r="K118" s="3" t="s">
        <v>19</v>
      </c>
      <c r="L118" s="4">
        <v>79</v>
      </c>
      <c r="M118" s="3" t="s">
        <v>19</v>
      </c>
      <c r="N118" s="4">
        <v>81</v>
      </c>
      <c r="O118" s="4">
        <v>77</v>
      </c>
      <c r="P118" s="4">
        <v>76</v>
      </c>
      <c r="Q118" s="4">
        <v>90</v>
      </c>
      <c r="R118" s="24">
        <f>E118*2.5+F118*2+G118*2+I118*3+L118*3+N118*2+O118*4+P118*3+Q118*2.5</f>
        <v>1947</v>
      </c>
      <c r="S118" s="24">
        <v>24</v>
      </c>
      <c r="T118" s="24">
        <f t="shared" si="18"/>
        <v>81.125</v>
      </c>
      <c r="V118" s="16" t="s">
        <v>130</v>
      </c>
      <c r="W118" s="19" t="s">
        <v>131</v>
      </c>
      <c r="X118" s="17">
        <v>71</v>
      </c>
      <c r="Y118" s="17"/>
      <c r="Z118" s="18" t="s">
        <v>19</v>
      </c>
      <c r="AA118" s="18" t="s">
        <v>19</v>
      </c>
      <c r="AB118" s="17">
        <v>74</v>
      </c>
      <c r="AC118" s="17">
        <v>74</v>
      </c>
      <c r="AD118" s="17">
        <v>80</v>
      </c>
      <c r="AE118" s="18" t="s">
        <v>19</v>
      </c>
      <c r="AF118" s="17">
        <v>25</v>
      </c>
      <c r="AG118" s="18" t="s">
        <v>19</v>
      </c>
      <c r="AH118" s="17">
        <v>84</v>
      </c>
      <c r="AI118" s="17">
        <v>68</v>
      </c>
      <c r="AJ118" s="17">
        <v>82</v>
      </c>
      <c r="AK118" s="24">
        <f>X118*1.5+AB118*3+AC118*2+AD118*2+AF118*3.5+AH118*6+AI118*3.5+AJ118*2</f>
        <v>1630</v>
      </c>
      <c r="AL118" s="24">
        <v>23.5</v>
      </c>
      <c r="AM118" s="24">
        <f t="shared" si="19"/>
        <v>69.361702127659569</v>
      </c>
      <c r="AN118" s="24">
        <f t="shared" si="20"/>
        <v>3577</v>
      </c>
      <c r="AO118" s="24">
        <f t="shared" si="21"/>
        <v>47.5</v>
      </c>
      <c r="AP118" s="24">
        <f t="shared" si="22"/>
        <v>75.305263157894743</v>
      </c>
      <c r="AQ118" s="24">
        <v>0</v>
      </c>
      <c r="AR118" s="24">
        <f t="shared" si="23"/>
        <v>75.305263157894743</v>
      </c>
    </row>
    <row r="119" spans="1:44" x14ac:dyDescent="0.15">
      <c r="A119" s="26">
        <v>116</v>
      </c>
      <c r="B119" s="3" t="s">
        <v>166</v>
      </c>
      <c r="C119" s="15" t="s">
        <v>167</v>
      </c>
      <c r="D119" s="3" t="s">
        <v>19</v>
      </c>
      <c r="E119" s="4">
        <v>86</v>
      </c>
      <c r="F119" s="4">
        <v>72</v>
      </c>
      <c r="G119" s="4">
        <v>86</v>
      </c>
      <c r="H119" s="3" t="s">
        <v>19</v>
      </c>
      <c r="I119" s="5" t="s">
        <v>325</v>
      </c>
      <c r="J119" s="3" t="s">
        <v>19</v>
      </c>
      <c r="K119" s="3" t="s">
        <v>19</v>
      </c>
      <c r="L119" s="4">
        <v>64</v>
      </c>
      <c r="M119" s="3" t="s">
        <v>19</v>
      </c>
      <c r="N119" s="3" t="s">
        <v>19</v>
      </c>
      <c r="O119" s="4">
        <v>80</v>
      </c>
      <c r="P119" s="4">
        <v>80</v>
      </c>
      <c r="Q119" s="4">
        <v>89</v>
      </c>
      <c r="R119" s="24">
        <f>E119*2.5+F119*2+G119*2+I119*3+L119*3+O119*4+P119*3+Q119*2.5</f>
        <v>1670.5</v>
      </c>
      <c r="S119" s="24">
        <v>22</v>
      </c>
      <c r="T119" s="24">
        <f t="shared" si="18"/>
        <v>75.931818181818187</v>
      </c>
      <c r="V119" s="16" t="s">
        <v>166</v>
      </c>
      <c r="W119" s="16" t="s">
        <v>167</v>
      </c>
      <c r="X119" s="17">
        <v>63</v>
      </c>
      <c r="Y119" s="18" t="s">
        <v>19</v>
      </c>
      <c r="Z119" s="18" t="s">
        <v>19</v>
      </c>
      <c r="AA119" s="18" t="s">
        <v>19</v>
      </c>
      <c r="AB119" s="17">
        <v>77</v>
      </c>
      <c r="AC119" s="17">
        <v>69</v>
      </c>
      <c r="AD119" s="18" t="s">
        <v>19</v>
      </c>
      <c r="AE119" s="18" t="s">
        <v>19</v>
      </c>
      <c r="AF119" s="17">
        <v>60</v>
      </c>
      <c r="AG119" s="17">
        <v>86</v>
      </c>
      <c r="AH119" s="17">
        <v>88</v>
      </c>
      <c r="AI119" s="17">
        <v>69</v>
      </c>
      <c r="AJ119" s="17">
        <v>70</v>
      </c>
      <c r="AK119" s="24">
        <f>X119*1.5+AB119*3+AC119*2+AF119*3.5+AG119*2+AH119*6+AI119*3.5+AJ119*2</f>
        <v>1755</v>
      </c>
      <c r="AL119" s="24">
        <v>23.5</v>
      </c>
      <c r="AM119" s="24">
        <f t="shared" si="19"/>
        <v>74.680851063829792</v>
      </c>
      <c r="AN119" s="24">
        <f t="shared" si="20"/>
        <v>3425.5</v>
      </c>
      <c r="AO119" s="24">
        <f t="shared" si="21"/>
        <v>45.5</v>
      </c>
      <c r="AP119" s="24">
        <f t="shared" si="22"/>
        <v>75.285714285714292</v>
      </c>
      <c r="AQ119" s="24">
        <v>0</v>
      </c>
      <c r="AR119" s="24">
        <f t="shared" si="23"/>
        <v>75.285714285714292</v>
      </c>
    </row>
    <row r="120" spans="1:44" x14ac:dyDescent="0.15">
      <c r="A120" s="26">
        <v>117</v>
      </c>
      <c r="B120" s="3" t="s">
        <v>82</v>
      </c>
      <c r="C120" s="7" t="s">
        <v>83</v>
      </c>
      <c r="D120" s="3" t="s">
        <v>19</v>
      </c>
      <c r="E120" s="4">
        <v>90</v>
      </c>
      <c r="F120" s="4">
        <v>81</v>
      </c>
      <c r="G120" s="4">
        <v>81</v>
      </c>
      <c r="H120" s="3" t="s">
        <v>19</v>
      </c>
      <c r="I120" s="4">
        <v>93</v>
      </c>
      <c r="J120" s="3" t="s">
        <v>19</v>
      </c>
      <c r="K120" s="3" t="s">
        <v>19</v>
      </c>
      <c r="L120" s="4">
        <v>66</v>
      </c>
      <c r="M120" s="3" t="s">
        <v>19</v>
      </c>
      <c r="N120" s="4">
        <v>86</v>
      </c>
      <c r="O120" s="4">
        <v>82</v>
      </c>
      <c r="P120" s="4">
        <v>84</v>
      </c>
      <c r="Q120" s="3">
        <v>47</v>
      </c>
      <c r="R120" s="24">
        <f>E120*2.5+F120*2+G120*2+I120*3+L120*3+N120*2+O120*4+P120*3+Q120*2.5</f>
        <v>1895.5</v>
      </c>
      <c r="S120" s="24">
        <v>24</v>
      </c>
      <c r="T120" s="24">
        <f t="shared" si="18"/>
        <v>78.979166666666671</v>
      </c>
      <c r="V120" s="16" t="s">
        <v>82</v>
      </c>
      <c r="W120" s="19" t="s">
        <v>83</v>
      </c>
      <c r="X120" s="17">
        <v>68</v>
      </c>
      <c r="Y120" s="18" t="s">
        <v>19</v>
      </c>
      <c r="Z120" s="18" t="s">
        <v>19</v>
      </c>
      <c r="AA120" s="18" t="s">
        <v>19</v>
      </c>
      <c r="AB120" s="17">
        <v>69</v>
      </c>
      <c r="AC120" s="17">
        <v>66</v>
      </c>
      <c r="AD120" s="17">
        <v>92</v>
      </c>
      <c r="AE120" s="18" t="s">
        <v>19</v>
      </c>
      <c r="AF120" s="17">
        <v>38</v>
      </c>
      <c r="AG120" s="18" t="s">
        <v>19</v>
      </c>
      <c r="AH120" s="17">
        <v>81</v>
      </c>
      <c r="AI120" s="17">
        <v>72</v>
      </c>
      <c r="AJ120" s="17">
        <v>91</v>
      </c>
      <c r="AK120" s="24">
        <f>X120*1.5+AB120*3+AC120*2+AD120*2+AF120*3.5+AH120*6+AI120*3.5+AJ120*2</f>
        <v>1678</v>
      </c>
      <c r="AL120" s="24">
        <v>23.5</v>
      </c>
      <c r="AM120" s="24">
        <f t="shared" si="19"/>
        <v>71.40425531914893</v>
      </c>
      <c r="AN120" s="24">
        <f t="shared" si="20"/>
        <v>3573.5</v>
      </c>
      <c r="AO120" s="24">
        <f t="shared" si="21"/>
        <v>47.5</v>
      </c>
      <c r="AP120" s="24">
        <f t="shared" si="22"/>
        <v>75.231578947368419</v>
      </c>
      <c r="AQ120" s="24">
        <v>0</v>
      </c>
      <c r="AR120" s="24">
        <f t="shared" si="23"/>
        <v>75.231578947368419</v>
      </c>
    </row>
    <row r="121" spans="1:44" x14ac:dyDescent="0.15">
      <c r="A121" s="26">
        <v>118</v>
      </c>
      <c r="B121" s="3" t="s">
        <v>268</v>
      </c>
      <c r="C121" s="3" t="s">
        <v>269</v>
      </c>
      <c r="D121" s="3" t="s">
        <v>19</v>
      </c>
      <c r="E121" s="4">
        <v>85</v>
      </c>
      <c r="F121" s="4">
        <v>74</v>
      </c>
      <c r="G121" s="4">
        <v>86</v>
      </c>
      <c r="H121" s="3" t="s">
        <v>19</v>
      </c>
      <c r="I121" s="4">
        <v>70</v>
      </c>
      <c r="J121" s="3" t="s">
        <v>19</v>
      </c>
      <c r="K121" s="3" t="s">
        <v>19</v>
      </c>
      <c r="L121" s="4">
        <v>69</v>
      </c>
      <c r="M121" s="3" t="s">
        <v>19</v>
      </c>
      <c r="N121" s="3" t="s">
        <v>19</v>
      </c>
      <c r="O121" s="4">
        <v>74</v>
      </c>
      <c r="P121" s="4">
        <v>92</v>
      </c>
      <c r="Q121" s="4">
        <v>81</v>
      </c>
      <c r="R121" s="24">
        <f>E121*2.5+F121*2+G121*2+I121*3+L121*3+O121*4+P121*3+Q121*2.5</f>
        <v>1724</v>
      </c>
      <c r="S121" s="24">
        <v>22</v>
      </c>
      <c r="T121" s="24">
        <f t="shared" si="18"/>
        <v>78.36363636363636</v>
      </c>
      <c r="V121" s="16" t="s">
        <v>268</v>
      </c>
      <c r="W121" s="19" t="s">
        <v>269</v>
      </c>
      <c r="X121" s="17">
        <v>66</v>
      </c>
      <c r="Y121" s="18" t="s">
        <v>19</v>
      </c>
      <c r="Z121" s="18" t="s">
        <v>19</v>
      </c>
      <c r="AA121" s="18" t="s">
        <v>19</v>
      </c>
      <c r="AB121" s="17">
        <v>79</v>
      </c>
      <c r="AC121" s="17">
        <v>81</v>
      </c>
      <c r="AD121" s="17">
        <v>82</v>
      </c>
      <c r="AE121" s="18" t="s">
        <v>19</v>
      </c>
      <c r="AF121" s="17">
        <v>35</v>
      </c>
      <c r="AG121" s="17">
        <v>83</v>
      </c>
      <c r="AH121" s="17">
        <v>85</v>
      </c>
      <c r="AI121" s="17">
        <v>70</v>
      </c>
      <c r="AJ121" s="17">
        <v>72</v>
      </c>
      <c r="AK121" s="24">
        <f>X121*1.5+AB121*3+AC121*2+AD121*2+AF121*3.5+AG121*2+AH121*6+AI121*3.5+AJ121*2</f>
        <v>1849.5</v>
      </c>
      <c r="AL121" s="24">
        <v>25.5</v>
      </c>
      <c r="AM121" s="24">
        <f t="shared" si="19"/>
        <v>72.529411764705884</v>
      </c>
      <c r="AN121" s="24">
        <f t="shared" si="20"/>
        <v>3573.5</v>
      </c>
      <c r="AO121" s="24">
        <f t="shared" si="21"/>
        <v>47.5</v>
      </c>
      <c r="AP121" s="24">
        <f t="shared" si="22"/>
        <v>75.231578947368419</v>
      </c>
      <c r="AQ121" s="24">
        <v>0</v>
      </c>
      <c r="AR121" s="24">
        <f t="shared" si="23"/>
        <v>75.231578947368419</v>
      </c>
    </row>
    <row r="122" spans="1:44" x14ac:dyDescent="0.15">
      <c r="A122" s="26">
        <v>119</v>
      </c>
      <c r="B122" s="3" t="s">
        <v>146</v>
      </c>
      <c r="C122" s="15" t="s">
        <v>147</v>
      </c>
      <c r="D122" s="3" t="s">
        <v>19</v>
      </c>
      <c r="E122" s="4">
        <v>73</v>
      </c>
      <c r="F122" s="4">
        <v>69</v>
      </c>
      <c r="G122" s="4">
        <v>82</v>
      </c>
      <c r="H122" s="3" t="s">
        <v>19</v>
      </c>
      <c r="I122" s="4">
        <v>71</v>
      </c>
      <c r="J122" s="3" t="s">
        <v>19</v>
      </c>
      <c r="K122" s="3" t="s">
        <v>19</v>
      </c>
      <c r="L122" s="5" t="s">
        <v>332</v>
      </c>
      <c r="M122" s="3" t="s">
        <v>19</v>
      </c>
      <c r="N122" s="3" t="s">
        <v>19</v>
      </c>
      <c r="O122" s="4">
        <v>80</v>
      </c>
      <c r="P122" s="4">
        <v>90</v>
      </c>
      <c r="Q122" s="4">
        <v>62</v>
      </c>
      <c r="R122" s="24">
        <f>E122*2.5+F122*2+G122*2+I122*3+L122*3+O122*4+P122*3+Q122*2.5</f>
        <v>1604.5</v>
      </c>
      <c r="S122" s="24">
        <v>22</v>
      </c>
      <c r="T122" s="24">
        <f t="shared" si="18"/>
        <v>72.931818181818187</v>
      </c>
      <c r="V122" s="16" t="s">
        <v>146</v>
      </c>
      <c r="W122" s="16" t="s">
        <v>147</v>
      </c>
      <c r="X122" s="17">
        <v>64</v>
      </c>
      <c r="Y122" s="18" t="s">
        <v>19</v>
      </c>
      <c r="Z122" s="18" t="s">
        <v>19</v>
      </c>
      <c r="AA122" s="18" t="s">
        <v>19</v>
      </c>
      <c r="AB122" s="17">
        <v>77</v>
      </c>
      <c r="AC122" s="17">
        <v>81</v>
      </c>
      <c r="AD122" s="17">
        <v>82</v>
      </c>
      <c r="AE122" s="18" t="s">
        <v>19</v>
      </c>
      <c r="AF122" s="17">
        <v>77</v>
      </c>
      <c r="AG122" s="17">
        <v>83</v>
      </c>
      <c r="AH122" s="17">
        <v>78</v>
      </c>
      <c r="AI122" s="17">
        <v>76</v>
      </c>
      <c r="AJ122" s="17">
        <v>71</v>
      </c>
      <c r="AK122" s="24">
        <f>X122*1.5+AB122*3+AC122*2+AD122*2+AF122*3.5+AG122*2+AH122*6+AI122*3.5+AJ122*2</f>
        <v>1964.5</v>
      </c>
      <c r="AL122" s="24">
        <v>25.5</v>
      </c>
      <c r="AM122" s="24">
        <f t="shared" si="19"/>
        <v>77.039215686274517</v>
      </c>
      <c r="AN122" s="24">
        <f t="shared" si="20"/>
        <v>3569</v>
      </c>
      <c r="AO122" s="24">
        <f t="shared" si="21"/>
        <v>47.5</v>
      </c>
      <c r="AP122" s="24">
        <f t="shared" si="22"/>
        <v>75.136842105263156</v>
      </c>
      <c r="AQ122" s="24">
        <v>0</v>
      </c>
      <c r="AR122" s="24">
        <f t="shared" si="23"/>
        <v>75.136842105263156</v>
      </c>
    </row>
    <row r="123" spans="1:44" x14ac:dyDescent="0.15">
      <c r="A123" s="4">
        <v>120</v>
      </c>
      <c r="B123" s="3" t="s">
        <v>150</v>
      </c>
      <c r="C123" s="3" t="s">
        <v>151</v>
      </c>
      <c r="D123" s="3" t="s">
        <v>19</v>
      </c>
      <c r="E123" s="4">
        <v>78</v>
      </c>
      <c r="F123" s="4">
        <v>71</v>
      </c>
      <c r="G123" s="4">
        <v>82</v>
      </c>
      <c r="H123" s="3" t="s">
        <v>19</v>
      </c>
      <c r="I123" s="4">
        <v>65</v>
      </c>
      <c r="J123" s="3" t="s">
        <v>19</v>
      </c>
      <c r="K123" s="4">
        <v>81</v>
      </c>
      <c r="L123" s="4">
        <v>61</v>
      </c>
      <c r="M123" s="4">
        <v>94</v>
      </c>
      <c r="N123" s="4">
        <v>84</v>
      </c>
      <c r="O123" s="4">
        <v>85</v>
      </c>
      <c r="P123" s="4">
        <v>75</v>
      </c>
      <c r="Q123" s="4">
        <v>69</v>
      </c>
      <c r="R123" s="24">
        <f>E123*2.5+F123*2+G123*2+I123*3+K123*1.5+L123*3+M123*2+N123*2+O123*4+P123*3+Q123*2.5</f>
        <v>2094</v>
      </c>
      <c r="S123" s="24">
        <v>27.5</v>
      </c>
      <c r="T123" s="24">
        <f t="shared" si="18"/>
        <v>76.145454545454541</v>
      </c>
      <c r="V123" s="16" t="s">
        <v>150</v>
      </c>
      <c r="W123" s="16" t="s">
        <v>151</v>
      </c>
      <c r="X123" s="17">
        <v>60</v>
      </c>
      <c r="Y123" s="18" t="s">
        <v>19</v>
      </c>
      <c r="Z123" s="18" t="s">
        <v>19</v>
      </c>
      <c r="AA123" s="18" t="s">
        <v>19</v>
      </c>
      <c r="AB123" s="17">
        <v>82</v>
      </c>
      <c r="AC123" s="17">
        <v>82</v>
      </c>
      <c r="AD123" s="18" t="s">
        <v>19</v>
      </c>
      <c r="AE123" s="18" t="s">
        <v>19</v>
      </c>
      <c r="AF123" s="17">
        <v>75</v>
      </c>
      <c r="AG123" s="18" t="s">
        <v>19</v>
      </c>
      <c r="AH123" s="17">
        <v>71</v>
      </c>
      <c r="AI123" s="17">
        <v>65</v>
      </c>
      <c r="AJ123" s="17">
        <v>74</v>
      </c>
      <c r="AK123" s="24">
        <f>X123*1.5+AB123*3+AC123*2+AF123*3.5+AH123*6+AI123*3.5+AJ123*2</f>
        <v>1564</v>
      </c>
      <c r="AL123" s="24">
        <v>21.5</v>
      </c>
      <c r="AM123" s="24">
        <f t="shared" si="19"/>
        <v>72.744186046511629</v>
      </c>
      <c r="AN123" s="24">
        <f t="shared" si="20"/>
        <v>3658</v>
      </c>
      <c r="AO123" s="24">
        <f t="shared" si="21"/>
        <v>49</v>
      </c>
      <c r="AP123" s="24">
        <f t="shared" si="22"/>
        <v>74.65306122448979</v>
      </c>
      <c r="AQ123" s="24">
        <v>0</v>
      </c>
      <c r="AR123" s="24">
        <f t="shared" si="23"/>
        <v>74.65306122448979</v>
      </c>
    </row>
    <row r="124" spans="1:44" x14ac:dyDescent="0.15">
      <c r="A124" s="26">
        <v>121</v>
      </c>
      <c r="B124" s="3" t="s">
        <v>128</v>
      </c>
      <c r="C124" s="3" t="s">
        <v>129</v>
      </c>
      <c r="D124" s="3" t="s">
        <v>19</v>
      </c>
      <c r="E124" s="4">
        <v>89</v>
      </c>
      <c r="F124" s="4">
        <v>85</v>
      </c>
      <c r="G124" s="4">
        <v>77</v>
      </c>
      <c r="H124" s="3" t="s">
        <v>19</v>
      </c>
      <c r="I124" s="4">
        <v>66</v>
      </c>
      <c r="J124" s="3" t="s">
        <v>19</v>
      </c>
      <c r="K124" s="3" t="s">
        <v>19</v>
      </c>
      <c r="L124" s="4">
        <v>67</v>
      </c>
      <c r="M124" s="3" t="s">
        <v>19</v>
      </c>
      <c r="N124" s="3" t="s">
        <v>19</v>
      </c>
      <c r="O124" s="4">
        <v>80</v>
      </c>
      <c r="P124" s="4">
        <v>83</v>
      </c>
      <c r="Q124" s="4">
        <v>60</v>
      </c>
      <c r="R124" s="24">
        <f>E124*2.5+F124*2+G124*2+I124*3+L124*3+O124*4+P124*3+Q124*2.5</f>
        <v>1664.5</v>
      </c>
      <c r="S124" s="24">
        <v>22</v>
      </c>
      <c r="T124" s="24">
        <f t="shared" si="18"/>
        <v>75.659090909090907</v>
      </c>
      <c r="V124" s="16" t="s">
        <v>128</v>
      </c>
      <c r="W124" s="19" t="s">
        <v>129</v>
      </c>
      <c r="X124" s="17">
        <v>71</v>
      </c>
      <c r="Y124" s="18" t="s">
        <v>19</v>
      </c>
      <c r="Z124" s="18" t="s">
        <v>19</v>
      </c>
      <c r="AA124" s="18" t="s">
        <v>19</v>
      </c>
      <c r="AB124" s="17">
        <v>77</v>
      </c>
      <c r="AC124" s="17">
        <v>76</v>
      </c>
      <c r="AD124" s="17">
        <v>72</v>
      </c>
      <c r="AE124" s="18" t="s">
        <v>19</v>
      </c>
      <c r="AF124" s="17">
        <v>54</v>
      </c>
      <c r="AG124" s="17">
        <v>87</v>
      </c>
      <c r="AH124" s="17">
        <v>80</v>
      </c>
      <c r="AI124" s="17">
        <v>66</v>
      </c>
      <c r="AJ124" s="17">
        <v>80</v>
      </c>
      <c r="AK124" s="24">
        <f>X124*1.5+AB124*3+AC124*2+AD124*2+AF124*3.5+AG124*2+AH124*6+AI124*3.5+AJ124*2</f>
        <v>1867.5</v>
      </c>
      <c r="AL124" s="24">
        <v>25.5</v>
      </c>
      <c r="AM124" s="24">
        <f t="shared" si="19"/>
        <v>73.235294117647058</v>
      </c>
      <c r="AN124" s="24">
        <f t="shared" si="20"/>
        <v>3532</v>
      </c>
      <c r="AO124" s="24">
        <f t="shared" si="21"/>
        <v>47.5</v>
      </c>
      <c r="AP124" s="24">
        <f t="shared" si="22"/>
        <v>74.357894736842098</v>
      </c>
      <c r="AQ124" s="24">
        <v>0</v>
      </c>
      <c r="AR124" s="24">
        <f t="shared" si="23"/>
        <v>74.357894736842098</v>
      </c>
    </row>
    <row r="125" spans="1:44" x14ac:dyDescent="0.15">
      <c r="A125" s="4">
        <v>122</v>
      </c>
      <c r="B125" s="3" t="s">
        <v>274</v>
      </c>
      <c r="C125" s="3" t="s">
        <v>275</v>
      </c>
      <c r="D125" s="3" t="s">
        <v>19</v>
      </c>
      <c r="E125" s="4">
        <v>81</v>
      </c>
      <c r="F125" s="4">
        <v>72</v>
      </c>
      <c r="G125" s="4">
        <v>76</v>
      </c>
      <c r="H125" s="3" t="s">
        <v>19</v>
      </c>
      <c r="I125" s="4">
        <v>76</v>
      </c>
      <c r="J125" s="3" t="s">
        <v>19</v>
      </c>
      <c r="K125" s="3" t="s">
        <v>19</v>
      </c>
      <c r="L125" s="4">
        <v>61</v>
      </c>
      <c r="M125" s="3" t="s">
        <v>19</v>
      </c>
      <c r="N125" s="3" t="s">
        <v>19</v>
      </c>
      <c r="O125" s="4">
        <v>90</v>
      </c>
      <c r="P125" s="4">
        <v>68</v>
      </c>
      <c r="Q125" s="4">
        <v>79</v>
      </c>
      <c r="R125" s="24">
        <f>E125*2.5+F125*2+G125*2+I125*3+L125*3+O125*4+P125*3+Q125*2.5</f>
        <v>1671</v>
      </c>
      <c r="S125" s="24">
        <v>22</v>
      </c>
      <c r="T125" s="24">
        <f t="shared" si="18"/>
        <v>75.954545454545453</v>
      </c>
      <c r="V125" s="16" t="s">
        <v>274</v>
      </c>
      <c r="W125" s="16" t="s">
        <v>275</v>
      </c>
      <c r="X125" s="17">
        <v>64</v>
      </c>
      <c r="Y125" s="18" t="s">
        <v>19</v>
      </c>
      <c r="Z125" s="18" t="s">
        <v>19</v>
      </c>
      <c r="AA125" s="18" t="s">
        <v>19</v>
      </c>
      <c r="AB125" s="17">
        <v>78</v>
      </c>
      <c r="AC125" s="17">
        <v>85</v>
      </c>
      <c r="AD125" s="17">
        <v>78</v>
      </c>
      <c r="AE125" s="17"/>
      <c r="AF125" s="17">
        <v>62</v>
      </c>
      <c r="AG125" s="17">
        <v>85</v>
      </c>
      <c r="AH125" s="17">
        <v>72</v>
      </c>
      <c r="AI125" s="17">
        <v>64</v>
      </c>
      <c r="AJ125" s="17">
        <v>73</v>
      </c>
      <c r="AK125" s="24">
        <f>X125*1.5+AB125*3+AC125*2+AD125*2+AF125*3.5+AG125*2+AH125*6+AI125*3.5+AJ125*2</f>
        <v>1845</v>
      </c>
      <c r="AL125" s="24">
        <v>25.5</v>
      </c>
      <c r="AM125" s="24">
        <f t="shared" si="19"/>
        <v>72.352941176470594</v>
      </c>
      <c r="AN125" s="24">
        <f t="shared" si="20"/>
        <v>3516</v>
      </c>
      <c r="AO125" s="24">
        <f t="shared" si="21"/>
        <v>47.5</v>
      </c>
      <c r="AP125" s="24">
        <f t="shared" si="22"/>
        <v>74.021052631578954</v>
      </c>
      <c r="AQ125" s="24">
        <v>0</v>
      </c>
      <c r="AR125" s="24">
        <f t="shared" si="23"/>
        <v>74.021052631578954</v>
      </c>
    </row>
    <row r="126" spans="1:44" x14ac:dyDescent="0.15">
      <c r="A126" s="4">
        <v>123</v>
      </c>
      <c r="B126" s="3" t="s">
        <v>174</v>
      </c>
      <c r="C126" s="3" t="s">
        <v>175</v>
      </c>
      <c r="D126" s="3" t="s">
        <v>19</v>
      </c>
      <c r="E126" s="4">
        <v>80</v>
      </c>
      <c r="F126" s="4">
        <v>64</v>
      </c>
      <c r="G126" s="4">
        <v>81</v>
      </c>
      <c r="H126" s="3" t="s">
        <v>19</v>
      </c>
      <c r="I126" s="4">
        <v>82</v>
      </c>
      <c r="J126" s="3" t="s">
        <v>19</v>
      </c>
      <c r="K126" s="3" t="s">
        <v>19</v>
      </c>
      <c r="L126" s="4">
        <v>78</v>
      </c>
      <c r="M126" s="3" t="s">
        <v>19</v>
      </c>
      <c r="N126" s="4">
        <v>68</v>
      </c>
      <c r="O126" s="4">
        <v>73</v>
      </c>
      <c r="P126" s="4">
        <v>82</v>
      </c>
      <c r="Q126" s="4">
        <v>78</v>
      </c>
      <c r="R126" s="24">
        <f>E126*2.5+F126*2+G126*2+I126*3+L126*3+N126*2+O126*4+P126*3+Q126*2.5</f>
        <v>1839</v>
      </c>
      <c r="S126" s="24">
        <v>24</v>
      </c>
      <c r="T126" s="24">
        <f t="shared" si="18"/>
        <v>76.625</v>
      </c>
      <c r="V126" s="16" t="s">
        <v>174</v>
      </c>
      <c r="W126" s="16" t="s">
        <v>175</v>
      </c>
      <c r="X126" s="17">
        <v>68</v>
      </c>
      <c r="Y126" s="18" t="s">
        <v>19</v>
      </c>
      <c r="Z126" s="18" t="s">
        <v>19</v>
      </c>
      <c r="AA126" s="18" t="s">
        <v>19</v>
      </c>
      <c r="AB126" s="17">
        <v>78</v>
      </c>
      <c r="AC126" s="17">
        <v>66</v>
      </c>
      <c r="AD126" s="17">
        <v>60</v>
      </c>
      <c r="AE126" s="18" t="s">
        <v>19</v>
      </c>
      <c r="AF126" s="17">
        <v>66</v>
      </c>
      <c r="AG126" s="18" t="s">
        <v>19</v>
      </c>
      <c r="AH126" s="17">
        <v>77</v>
      </c>
      <c r="AI126" s="17">
        <v>73</v>
      </c>
      <c r="AJ126" s="17">
        <v>70</v>
      </c>
      <c r="AK126" s="24">
        <f>X126*1.5+AB126*3+AC126*2+AD126*2+AF126*3.5+AH126*6+AI126*3.5+AJ126*2</f>
        <v>1676.5</v>
      </c>
      <c r="AL126" s="24">
        <v>23.5</v>
      </c>
      <c r="AM126" s="24">
        <f t="shared" si="19"/>
        <v>71.340425531914889</v>
      </c>
      <c r="AN126" s="24">
        <f t="shared" si="20"/>
        <v>3515.5</v>
      </c>
      <c r="AO126" s="24">
        <f t="shared" si="21"/>
        <v>47.5</v>
      </c>
      <c r="AP126" s="24">
        <f t="shared" si="22"/>
        <v>74.010526315789477</v>
      </c>
      <c r="AQ126" s="24">
        <v>0</v>
      </c>
      <c r="AR126" s="24">
        <f t="shared" si="23"/>
        <v>74.010526315789477</v>
      </c>
    </row>
    <row r="127" spans="1:44" x14ac:dyDescent="0.15">
      <c r="A127" s="26">
        <v>124</v>
      </c>
      <c r="B127" s="3" t="s">
        <v>312</v>
      </c>
      <c r="C127" s="3" t="s">
        <v>313</v>
      </c>
      <c r="D127" s="3" t="s">
        <v>19</v>
      </c>
      <c r="E127" s="4">
        <v>93</v>
      </c>
      <c r="F127" s="4">
        <v>70</v>
      </c>
      <c r="G127" s="4">
        <v>74</v>
      </c>
      <c r="H127" s="3" t="s">
        <v>19</v>
      </c>
      <c r="I127" s="4">
        <v>74</v>
      </c>
      <c r="J127" s="3" t="s">
        <v>19</v>
      </c>
      <c r="K127" s="3" t="s">
        <v>19</v>
      </c>
      <c r="L127" s="4">
        <v>66</v>
      </c>
      <c r="M127" s="3" t="s">
        <v>19</v>
      </c>
      <c r="N127" s="4">
        <v>84</v>
      </c>
      <c r="O127" s="4">
        <v>69</v>
      </c>
      <c r="P127" s="4">
        <v>83</v>
      </c>
      <c r="Q127" s="4">
        <v>79</v>
      </c>
      <c r="R127" s="24">
        <f>E127*2.5+F127*2+G127*2+I127*3+L127*3+N127*2+O127*4+P127*3+Q127*2.5</f>
        <v>1831</v>
      </c>
      <c r="S127" s="24">
        <v>24</v>
      </c>
      <c r="T127" s="24">
        <f t="shared" si="18"/>
        <v>76.291666666666671</v>
      </c>
      <c r="V127" s="16" t="s">
        <v>312</v>
      </c>
      <c r="W127" s="19" t="s">
        <v>313</v>
      </c>
      <c r="X127" s="17">
        <v>71</v>
      </c>
      <c r="Y127" s="18" t="s">
        <v>19</v>
      </c>
      <c r="Z127" s="18" t="s">
        <v>19</v>
      </c>
      <c r="AA127" s="18" t="s">
        <v>19</v>
      </c>
      <c r="AB127" s="17">
        <v>71</v>
      </c>
      <c r="AC127" s="17">
        <v>81</v>
      </c>
      <c r="AD127" s="17">
        <v>65</v>
      </c>
      <c r="AE127" s="18" t="s">
        <v>19</v>
      </c>
      <c r="AF127" s="17">
        <v>52</v>
      </c>
      <c r="AG127" s="18" t="s">
        <v>19</v>
      </c>
      <c r="AH127" s="17">
        <v>83</v>
      </c>
      <c r="AI127" s="17">
        <v>68</v>
      </c>
      <c r="AJ127" s="17">
        <v>74</v>
      </c>
      <c r="AK127" s="24">
        <f>X127*1.5+AB127*3+AC127*2+AD127*2+AF127*3.5+AH127*6+AI127*3.5+AJ127*2</f>
        <v>1677.5</v>
      </c>
      <c r="AL127" s="24">
        <v>23.5</v>
      </c>
      <c r="AM127" s="24">
        <f t="shared" si="19"/>
        <v>71.38297872340425</v>
      </c>
      <c r="AN127" s="24">
        <f t="shared" si="20"/>
        <v>3508.5</v>
      </c>
      <c r="AO127" s="24">
        <f t="shared" si="21"/>
        <v>47.5</v>
      </c>
      <c r="AP127" s="24">
        <f t="shared" si="22"/>
        <v>73.863157894736844</v>
      </c>
      <c r="AQ127" s="24">
        <v>0</v>
      </c>
      <c r="AR127" s="24">
        <f t="shared" si="23"/>
        <v>73.863157894736844</v>
      </c>
    </row>
    <row r="128" spans="1:44" x14ac:dyDescent="0.15">
      <c r="A128" s="26">
        <v>125</v>
      </c>
      <c r="B128" s="3" t="s">
        <v>44</v>
      </c>
      <c r="C128" s="3" t="s">
        <v>45</v>
      </c>
      <c r="D128" s="3" t="s">
        <v>19</v>
      </c>
      <c r="E128" s="4">
        <v>84</v>
      </c>
      <c r="F128" s="4">
        <v>62</v>
      </c>
      <c r="G128" s="4">
        <v>74</v>
      </c>
      <c r="H128" s="3" t="s">
        <v>19</v>
      </c>
      <c r="I128" s="4">
        <v>77</v>
      </c>
      <c r="J128" s="3" t="s">
        <v>19</v>
      </c>
      <c r="K128" s="3" t="s">
        <v>19</v>
      </c>
      <c r="L128" s="4">
        <v>62</v>
      </c>
      <c r="M128" s="4">
        <v>78</v>
      </c>
      <c r="N128" s="4">
        <v>91</v>
      </c>
      <c r="O128" s="4">
        <v>73</v>
      </c>
      <c r="P128" s="4">
        <v>70</v>
      </c>
      <c r="Q128" s="4">
        <v>72</v>
      </c>
      <c r="R128" s="24">
        <f>E128*2.5+F128*2+G128*2+I128*3+L128*3+M128*2+N128*2+O128*4+P128*3+Q128*2.5</f>
        <v>1919</v>
      </c>
      <c r="S128" s="24">
        <v>26</v>
      </c>
      <c r="T128" s="24">
        <f t="shared" si="18"/>
        <v>73.807692307692307</v>
      </c>
      <c r="V128" s="16" t="s">
        <v>44</v>
      </c>
      <c r="W128" s="19" t="s">
        <v>45</v>
      </c>
      <c r="X128" s="17">
        <v>65</v>
      </c>
      <c r="Y128" s="18" t="s">
        <v>19</v>
      </c>
      <c r="Z128" s="18" t="s">
        <v>19</v>
      </c>
      <c r="AA128" s="18" t="s">
        <v>19</v>
      </c>
      <c r="AB128" s="17">
        <v>78</v>
      </c>
      <c r="AC128" s="17">
        <v>83</v>
      </c>
      <c r="AD128" s="18" t="s">
        <v>19</v>
      </c>
      <c r="AE128" s="18" t="s">
        <v>19</v>
      </c>
      <c r="AF128" s="17">
        <v>67</v>
      </c>
      <c r="AG128" s="18" t="s">
        <v>19</v>
      </c>
      <c r="AH128" s="17">
        <v>81</v>
      </c>
      <c r="AI128" s="17">
        <v>54</v>
      </c>
      <c r="AJ128" s="17">
        <v>89</v>
      </c>
      <c r="AK128" s="24">
        <f>X128*1.5+AB128*3+AC128*2+AF128*3.5+AH128*6+AI128*3.5+AJ128*2</f>
        <v>1585</v>
      </c>
      <c r="AL128" s="24">
        <v>21.5</v>
      </c>
      <c r="AM128" s="24">
        <f t="shared" si="19"/>
        <v>73.720930232558146</v>
      </c>
      <c r="AN128" s="24">
        <f t="shared" si="20"/>
        <v>3504</v>
      </c>
      <c r="AO128" s="24">
        <f t="shared" si="21"/>
        <v>47.5</v>
      </c>
      <c r="AP128" s="24">
        <f t="shared" si="22"/>
        <v>73.768421052631581</v>
      </c>
      <c r="AQ128" s="24">
        <v>0</v>
      </c>
      <c r="AR128" s="24">
        <f t="shared" si="23"/>
        <v>73.768421052631581</v>
      </c>
    </row>
    <row r="129" spans="1:44" x14ac:dyDescent="0.15">
      <c r="A129" s="26">
        <v>126</v>
      </c>
      <c r="B129" s="3" t="s">
        <v>292</v>
      </c>
      <c r="C129" s="15" t="s">
        <v>293</v>
      </c>
      <c r="D129" s="3" t="s">
        <v>19</v>
      </c>
      <c r="E129" s="4">
        <v>84</v>
      </c>
      <c r="F129" s="4">
        <v>80</v>
      </c>
      <c r="G129" s="4">
        <v>71</v>
      </c>
      <c r="H129" s="3" t="s">
        <v>19</v>
      </c>
      <c r="I129" s="4">
        <v>78</v>
      </c>
      <c r="J129" s="3" t="s">
        <v>19</v>
      </c>
      <c r="K129" s="3" t="s">
        <v>19</v>
      </c>
      <c r="L129" s="4">
        <v>74</v>
      </c>
      <c r="M129" s="4">
        <v>90</v>
      </c>
      <c r="N129" s="4">
        <v>83</v>
      </c>
      <c r="O129" s="4">
        <v>74</v>
      </c>
      <c r="P129" s="4">
        <v>81</v>
      </c>
      <c r="Q129" s="5" t="s">
        <v>327</v>
      </c>
      <c r="R129" s="24">
        <f>E129*2.5+F129*2+G129*2+I129*3+L129*3+M129*2+N129*2+O129*4+P129*3+Q129*2.5</f>
        <v>1983</v>
      </c>
      <c r="S129" s="24">
        <v>26</v>
      </c>
      <c r="T129" s="24">
        <f t="shared" si="18"/>
        <v>76.269230769230774</v>
      </c>
      <c r="V129" s="16" t="s">
        <v>292</v>
      </c>
      <c r="W129" s="19" t="s">
        <v>293</v>
      </c>
      <c r="X129" s="17">
        <v>92</v>
      </c>
      <c r="Y129" s="18" t="s">
        <v>19</v>
      </c>
      <c r="Z129" s="18" t="s">
        <v>19</v>
      </c>
      <c r="AA129" s="18" t="s">
        <v>19</v>
      </c>
      <c r="AB129" s="17">
        <v>76</v>
      </c>
      <c r="AC129" s="17">
        <v>69</v>
      </c>
      <c r="AD129" s="18" t="s">
        <v>19</v>
      </c>
      <c r="AE129" s="18" t="s">
        <v>19</v>
      </c>
      <c r="AF129" s="17">
        <v>76</v>
      </c>
      <c r="AG129" s="18" t="s">
        <v>19</v>
      </c>
      <c r="AH129" s="17">
        <v>67</v>
      </c>
      <c r="AI129" s="17">
        <v>55</v>
      </c>
      <c r="AJ129" s="17">
        <v>78</v>
      </c>
      <c r="AK129" s="24">
        <f>X129*1.5+AB129*3+AC129*2+AF129*3.5+AH129*6+AI129*3.5+AJ129*2</f>
        <v>1520.5</v>
      </c>
      <c r="AL129" s="24">
        <v>21.5</v>
      </c>
      <c r="AM129" s="24">
        <f t="shared" si="19"/>
        <v>70.720930232558146</v>
      </c>
      <c r="AN129" s="24">
        <f t="shared" si="20"/>
        <v>3503.5</v>
      </c>
      <c r="AO129" s="24">
        <f t="shared" si="21"/>
        <v>47.5</v>
      </c>
      <c r="AP129" s="24">
        <f t="shared" si="22"/>
        <v>73.757894736842104</v>
      </c>
      <c r="AQ129" s="24">
        <v>0</v>
      </c>
      <c r="AR129" s="24">
        <f t="shared" si="23"/>
        <v>73.757894736842104</v>
      </c>
    </row>
    <row r="130" spans="1:44" x14ac:dyDescent="0.15">
      <c r="A130" s="26">
        <v>127</v>
      </c>
      <c r="B130" s="3" t="s">
        <v>196</v>
      </c>
      <c r="C130" s="15" t="s">
        <v>197</v>
      </c>
      <c r="D130" s="3" t="s">
        <v>19</v>
      </c>
      <c r="E130" s="4">
        <v>70</v>
      </c>
      <c r="F130" s="4">
        <v>62</v>
      </c>
      <c r="G130" s="4">
        <v>67</v>
      </c>
      <c r="H130" s="3" t="s">
        <v>19</v>
      </c>
      <c r="I130" s="4">
        <v>70</v>
      </c>
      <c r="J130" s="3" t="s">
        <v>19</v>
      </c>
      <c r="K130" s="3" t="s">
        <v>19</v>
      </c>
      <c r="L130" s="5" t="s">
        <v>327</v>
      </c>
      <c r="M130" s="3" t="s">
        <v>19</v>
      </c>
      <c r="N130" s="4">
        <v>75</v>
      </c>
      <c r="O130" s="4">
        <v>84</v>
      </c>
      <c r="P130" s="4">
        <v>81</v>
      </c>
      <c r="Q130" s="4">
        <v>76</v>
      </c>
      <c r="R130" s="24">
        <f>E130*2.5+F130*2+G130*2+I130*3+L130*3+N130*2+O130*4+P130*3+Q130*2.5</f>
        <v>1718</v>
      </c>
      <c r="S130" s="24">
        <v>24</v>
      </c>
      <c r="T130" s="24">
        <f t="shared" si="18"/>
        <v>71.583333333333329</v>
      </c>
      <c r="V130" s="16" t="s">
        <v>196</v>
      </c>
      <c r="W130" s="16" t="s">
        <v>197</v>
      </c>
      <c r="X130" s="17">
        <v>60</v>
      </c>
      <c r="Y130" s="18" t="s">
        <v>19</v>
      </c>
      <c r="Z130" s="18" t="s">
        <v>19</v>
      </c>
      <c r="AA130" s="18" t="s">
        <v>19</v>
      </c>
      <c r="AB130" s="17">
        <v>71</v>
      </c>
      <c r="AC130" s="17">
        <v>64</v>
      </c>
      <c r="AD130" s="17">
        <v>60</v>
      </c>
      <c r="AE130" s="18" t="s">
        <v>19</v>
      </c>
      <c r="AF130" s="17">
        <v>86</v>
      </c>
      <c r="AG130" s="18" t="s">
        <v>19</v>
      </c>
      <c r="AH130" s="17">
        <v>85</v>
      </c>
      <c r="AI130" s="17">
        <v>72</v>
      </c>
      <c r="AJ130" s="17">
        <v>79</v>
      </c>
      <c r="AK130" s="24">
        <f>X130*1.5+AB130*3+AC130*2+AD130*2+AF130*3.5+AH130*6+AI130*3.5+AJ130*2</f>
        <v>1772</v>
      </c>
      <c r="AL130" s="24">
        <v>23.5</v>
      </c>
      <c r="AM130" s="24">
        <f t="shared" si="19"/>
        <v>75.40425531914893</v>
      </c>
      <c r="AN130" s="24">
        <f t="shared" si="20"/>
        <v>3490</v>
      </c>
      <c r="AO130" s="24">
        <f t="shared" si="21"/>
        <v>47.5</v>
      </c>
      <c r="AP130" s="24">
        <f t="shared" si="22"/>
        <v>73.473684210526315</v>
      </c>
      <c r="AQ130" s="24">
        <v>0</v>
      </c>
      <c r="AR130" s="24">
        <f t="shared" si="23"/>
        <v>73.473684210526315</v>
      </c>
    </row>
    <row r="131" spans="1:44" x14ac:dyDescent="0.15">
      <c r="A131" s="4">
        <v>128</v>
      </c>
      <c r="B131" s="3" t="s">
        <v>110</v>
      </c>
      <c r="C131" s="3" t="s">
        <v>111</v>
      </c>
      <c r="D131" s="3" t="s">
        <v>19</v>
      </c>
      <c r="E131" s="4">
        <v>77</v>
      </c>
      <c r="F131" s="4">
        <v>60</v>
      </c>
      <c r="G131" s="4">
        <v>78</v>
      </c>
      <c r="H131" s="3" t="s">
        <v>19</v>
      </c>
      <c r="I131" s="4">
        <v>68</v>
      </c>
      <c r="J131" s="3" t="s">
        <v>19</v>
      </c>
      <c r="K131" s="3" t="s">
        <v>19</v>
      </c>
      <c r="L131" s="4">
        <v>65</v>
      </c>
      <c r="M131" s="4">
        <v>79</v>
      </c>
      <c r="N131" s="4">
        <v>65</v>
      </c>
      <c r="O131" s="4">
        <v>79</v>
      </c>
      <c r="P131" s="4">
        <v>72</v>
      </c>
      <c r="Q131" s="4">
        <v>86</v>
      </c>
      <c r="R131" s="24">
        <f>E131*2.5+F131*2+G131*2+I131*3+L131*3+M131*2+N131*2+O131*4+P131*3+Q131*2.5</f>
        <v>1902.5</v>
      </c>
      <c r="S131" s="24">
        <v>26</v>
      </c>
      <c r="T131" s="24">
        <f t="shared" si="18"/>
        <v>73.17307692307692</v>
      </c>
      <c r="V131" s="16" t="s">
        <v>110</v>
      </c>
      <c r="W131" s="16" t="s">
        <v>111</v>
      </c>
      <c r="X131" s="17">
        <v>65</v>
      </c>
      <c r="Y131" s="18" t="s">
        <v>19</v>
      </c>
      <c r="Z131" s="18" t="s">
        <v>19</v>
      </c>
      <c r="AA131" s="18" t="s">
        <v>19</v>
      </c>
      <c r="AB131" s="17">
        <v>74</v>
      </c>
      <c r="AC131" s="17">
        <v>75</v>
      </c>
      <c r="AD131" s="18" t="s">
        <v>19</v>
      </c>
      <c r="AE131" s="18" t="s">
        <v>19</v>
      </c>
      <c r="AF131" s="17">
        <v>74</v>
      </c>
      <c r="AG131" s="18" t="s">
        <v>19</v>
      </c>
      <c r="AH131" s="17">
        <v>83</v>
      </c>
      <c r="AI131" s="17">
        <v>62</v>
      </c>
      <c r="AJ131" s="17">
        <v>69</v>
      </c>
      <c r="AK131" s="24">
        <f>X131*1.5+AB131*3+AC131*2+AF131*3.5+AH131*6+AI131*3.5+AJ131*2</f>
        <v>1581.5</v>
      </c>
      <c r="AL131" s="24">
        <v>21.5</v>
      </c>
      <c r="AM131" s="24">
        <f t="shared" si="19"/>
        <v>73.558139534883722</v>
      </c>
      <c r="AN131" s="24">
        <f t="shared" si="20"/>
        <v>3484</v>
      </c>
      <c r="AO131" s="24">
        <f t="shared" si="21"/>
        <v>47.5</v>
      </c>
      <c r="AP131" s="24">
        <f t="shared" si="22"/>
        <v>73.347368421052636</v>
      </c>
      <c r="AQ131" s="24">
        <v>0</v>
      </c>
      <c r="AR131" s="24">
        <f t="shared" si="23"/>
        <v>73.347368421052636</v>
      </c>
    </row>
    <row r="132" spans="1:44" x14ac:dyDescent="0.15">
      <c r="A132" s="26">
        <v>129</v>
      </c>
      <c r="B132" s="3" t="s">
        <v>148</v>
      </c>
      <c r="C132" s="7" t="s">
        <v>149</v>
      </c>
      <c r="D132" s="3" t="s">
        <v>19</v>
      </c>
      <c r="E132" s="4">
        <v>89</v>
      </c>
      <c r="F132" s="4">
        <v>66</v>
      </c>
      <c r="G132" s="4">
        <v>75</v>
      </c>
      <c r="H132" s="3" t="s">
        <v>19</v>
      </c>
      <c r="I132" s="4">
        <v>87</v>
      </c>
      <c r="J132" s="3" t="s">
        <v>19</v>
      </c>
      <c r="K132" s="3" t="s">
        <v>19</v>
      </c>
      <c r="L132" s="4">
        <v>61</v>
      </c>
      <c r="M132" s="4">
        <v>83</v>
      </c>
      <c r="N132" s="4">
        <v>82</v>
      </c>
      <c r="O132" s="4">
        <v>77</v>
      </c>
      <c r="P132" s="4">
        <v>82</v>
      </c>
      <c r="Q132" s="3">
        <v>51</v>
      </c>
      <c r="R132" s="24">
        <f>E132*2.5+F132*2+G132*2+I132*3+L132*3+M132*2+N132*2+O132*4+P132*3+Q132*2.5</f>
        <v>1960</v>
      </c>
      <c r="S132" s="24">
        <v>26</v>
      </c>
      <c r="T132" s="24">
        <f t="shared" ref="T132:T161" si="24">R132/S132</f>
        <v>75.384615384615387</v>
      </c>
      <c r="V132" s="16" t="s">
        <v>148</v>
      </c>
      <c r="W132" s="16" t="s">
        <v>149</v>
      </c>
      <c r="X132" s="17">
        <v>63</v>
      </c>
      <c r="Y132" s="18" t="s">
        <v>19</v>
      </c>
      <c r="Z132" s="18" t="s">
        <v>19</v>
      </c>
      <c r="AA132" s="18" t="s">
        <v>19</v>
      </c>
      <c r="AB132" s="17">
        <v>71</v>
      </c>
      <c r="AC132" s="17">
        <v>62</v>
      </c>
      <c r="AD132" s="18" t="s">
        <v>19</v>
      </c>
      <c r="AE132" s="18" t="s">
        <v>19</v>
      </c>
      <c r="AF132" s="17">
        <v>66</v>
      </c>
      <c r="AG132" s="18" t="s">
        <v>19</v>
      </c>
      <c r="AH132" s="17">
        <v>79</v>
      </c>
      <c r="AI132" s="17">
        <v>61</v>
      </c>
      <c r="AJ132" s="17">
        <v>86</v>
      </c>
      <c r="AK132" s="24">
        <f>X132*1.5+AB132*3+AC132*2+AF132*3.5+AH132*6+AI132*3.5+AJ132*2</f>
        <v>1522</v>
      </c>
      <c r="AL132" s="24">
        <v>21.5</v>
      </c>
      <c r="AM132" s="24">
        <f t="shared" ref="AM132:AM161" si="25">AK132/AL132</f>
        <v>70.79069767441861</v>
      </c>
      <c r="AN132" s="24">
        <f t="shared" ref="AN132:AN161" si="26">R132+AK132</f>
        <v>3482</v>
      </c>
      <c r="AO132" s="24">
        <f t="shared" ref="AO132:AO161" si="27">AL132+S132</f>
        <v>47.5</v>
      </c>
      <c r="AP132" s="24">
        <f t="shared" ref="AP132:AP161" si="28">AN132/AO132</f>
        <v>73.305263157894743</v>
      </c>
      <c r="AQ132" s="24">
        <v>0</v>
      </c>
      <c r="AR132" s="24">
        <f t="shared" ref="AR132:AR161" si="29">AP132+AQ132</f>
        <v>73.305263157894743</v>
      </c>
    </row>
    <row r="133" spans="1:44" x14ac:dyDescent="0.15">
      <c r="A133" s="26">
        <v>130</v>
      </c>
      <c r="B133" s="3" t="s">
        <v>17</v>
      </c>
      <c r="C133" s="3" t="s">
        <v>18</v>
      </c>
      <c r="D133" s="4">
        <v>64</v>
      </c>
      <c r="E133" s="3" t="s">
        <v>19</v>
      </c>
      <c r="F133" s="4">
        <v>83</v>
      </c>
      <c r="G133" s="4">
        <v>74</v>
      </c>
      <c r="H133" s="4">
        <v>90</v>
      </c>
      <c r="I133" s="4">
        <v>81</v>
      </c>
      <c r="J133" s="4">
        <v>61</v>
      </c>
      <c r="K133" s="3" t="s">
        <v>19</v>
      </c>
      <c r="L133" s="4">
        <v>72</v>
      </c>
      <c r="M133" s="3" t="s">
        <v>19</v>
      </c>
      <c r="N133" s="3" t="s">
        <v>19</v>
      </c>
      <c r="O133" s="4">
        <v>63</v>
      </c>
      <c r="P133" s="4">
        <v>87</v>
      </c>
      <c r="Q133" s="4">
        <v>63</v>
      </c>
      <c r="R133" s="24">
        <f>D133*4.5+F133*2+G133*3+H133*1.5+I133*3+J133*3+L133*3+O133*4+P133*3+Q133*2.5</f>
        <v>2123.5</v>
      </c>
      <c r="S133" s="24">
        <v>28.5</v>
      </c>
      <c r="T133" s="24">
        <f t="shared" si="24"/>
        <v>74.508771929824562</v>
      </c>
      <c r="V133" s="16" t="s">
        <v>17</v>
      </c>
      <c r="W133" s="19" t="s">
        <v>18</v>
      </c>
      <c r="X133" s="17">
        <v>79</v>
      </c>
      <c r="Y133" s="17">
        <v>69</v>
      </c>
      <c r="Z133" s="17">
        <v>61</v>
      </c>
      <c r="AA133" s="17">
        <v>72</v>
      </c>
      <c r="AB133" s="17">
        <v>71</v>
      </c>
      <c r="AC133" s="17">
        <v>84</v>
      </c>
      <c r="AD133" s="18" t="s">
        <v>19</v>
      </c>
      <c r="AE133" s="17">
        <v>62</v>
      </c>
      <c r="AF133" s="17">
        <v>72</v>
      </c>
      <c r="AG133" s="17">
        <v>85</v>
      </c>
      <c r="AH133" s="17">
        <v>82</v>
      </c>
      <c r="AI133" s="17">
        <v>53</v>
      </c>
      <c r="AJ133" s="17">
        <v>79</v>
      </c>
      <c r="AK133" s="24">
        <f>X133*1.5+Y133*3+Z133*4.5+AA133*2+AB133*3+AC133*2+AE133*6+AF133*3.5+AG133*2+AH133*6+AI133*3.5+AJ133*2</f>
        <v>2754.5</v>
      </c>
      <c r="AL133" s="24">
        <v>39</v>
      </c>
      <c r="AM133" s="24">
        <f t="shared" si="25"/>
        <v>70.628205128205124</v>
      </c>
      <c r="AN133" s="24">
        <f t="shared" si="26"/>
        <v>4878</v>
      </c>
      <c r="AO133" s="24">
        <f t="shared" si="27"/>
        <v>67.5</v>
      </c>
      <c r="AP133" s="24">
        <f t="shared" si="28"/>
        <v>72.266666666666666</v>
      </c>
      <c r="AQ133" s="24">
        <v>1</v>
      </c>
      <c r="AR133" s="24">
        <f t="shared" si="29"/>
        <v>73.266666666666666</v>
      </c>
    </row>
    <row r="134" spans="1:44" x14ac:dyDescent="0.15">
      <c r="A134" s="26">
        <v>131</v>
      </c>
      <c r="B134" s="3" t="s">
        <v>164</v>
      </c>
      <c r="C134" s="3" t="s">
        <v>165</v>
      </c>
      <c r="D134" s="3" t="s">
        <v>19</v>
      </c>
      <c r="E134" s="4">
        <v>89</v>
      </c>
      <c r="F134" s="4">
        <v>81</v>
      </c>
      <c r="G134" s="4">
        <v>74</v>
      </c>
      <c r="H134" s="3" t="s">
        <v>19</v>
      </c>
      <c r="I134" s="4">
        <v>90</v>
      </c>
      <c r="J134" s="3" t="s">
        <v>19</v>
      </c>
      <c r="K134" s="3" t="s">
        <v>19</v>
      </c>
      <c r="L134" s="4">
        <v>64</v>
      </c>
      <c r="M134" s="4">
        <v>85</v>
      </c>
      <c r="N134" s="4">
        <v>84</v>
      </c>
      <c r="O134" s="4">
        <v>80</v>
      </c>
      <c r="P134" s="4">
        <v>79</v>
      </c>
      <c r="Q134" s="4">
        <v>69</v>
      </c>
      <c r="R134" s="24">
        <f>E134*2.5+F134*2+G134*2+I134*3+L134*3+M134*2+N134*2+O134*4+P134*3+Q134*2.5</f>
        <v>2062</v>
      </c>
      <c r="S134" s="24">
        <v>26</v>
      </c>
      <c r="T134" s="24">
        <f t="shared" si="24"/>
        <v>79.307692307692307</v>
      </c>
      <c r="V134" s="16" t="s">
        <v>164</v>
      </c>
      <c r="W134" s="19" t="s">
        <v>165</v>
      </c>
      <c r="X134" s="17">
        <v>74</v>
      </c>
      <c r="Y134" s="18" t="s">
        <v>19</v>
      </c>
      <c r="Z134" s="18" t="s">
        <v>19</v>
      </c>
      <c r="AA134" s="18" t="s">
        <v>19</v>
      </c>
      <c r="AB134" s="17">
        <v>71</v>
      </c>
      <c r="AC134" s="17">
        <v>62</v>
      </c>
      <c r="AD134" s="18" t="s">
        <v>19</v>
      </c>
      <c r="AE134" s="18" t="s">
        <v>19</v>
      </c>
      <c r="AF134" s="17">
        <v>24</v>
      </c>
      <c r="AG134" s="18" t="s">
        <v>19</v>
      </c>
      <c r="AH134" s="17">
        <v>85</v>
      </c>
      <c r="AI134" s="17">
        <v>60</v>
      </c>
      <c r="AJ134" s="17">
        <v>79</v>
      </c>
      <c r="AK134" s="24">
        <f>X134*1.5+AB134*3+AC134*2+AF134*3.5+AH134*6+AI134*3.5+AJ134*2</f>
        <v>1410</v>
      </c>
      <c r="AL134" s="24">
        <v>21.5</v>
      </c>
      <c r="AM134" s="24">
        <f t="shared" si="25"/>
        <v>65.581395348837205</v>
      </c>
      <c r="AN134" s="24">
        <f t="shared" si="26"/>
        <v>3472</v>
      </c>
      <c r="AO134" s="24">
        <f t="shared" si="27"/>
        <v>47.5</v>
      </c>
      <c r="AP134" s="24">
        <f t="shared" si="28"/>
        <v>73.094736842105263</v>
      </c>
      <c r="AQ134" s="24">
        <v>0</v>
      </c>
      <c r="AR134" s="24">
        <f t="shared" si="29"/>
        <v>73.094736842105263</v>
      </c>
    </row>
    <row r="135" spans="1:44" x14ac:dyDescent="0.15">
      <c r="A135" s="26">
        <v>132</v>
      </c>
      <c r="B135" s="3" t="s">
        <v>28</v>
      </c>
      <c r="C135" s="3" t="s">
        <v>29</v>
      </c>
      <c r="D135" s="4">
        <v>74</v>
      </c>
      <c r="E135" s="3" t="s">
        <v>19</v>
      </c>
      <c r="F135" s="4">
        <v>77</v>
      </c>
      <c r="G135" s="4">
        <v>90</v>
      </c>
      <c r="H135" s="4">
        <v>82</v>
      </c>
      <c r="I135" s="4">
        <v>73</v>
      </c>
      <c r="J135" s="4">
        <v>76</v>
      </c>
      <c r="K135" s="3" t="s">
        <v>19</v>
      </c>
      <c r="L135" s="3" t="s">
        <v>19</v>
      </c>
      <c r="M135" s="3" t="s">
        <v>19</v>
      </c>
      <c r="N135" s="3" t="s">
        <v>19</v>
      </c>
      <c r="O135" s="4">
        <v>85</v>
      </c>
      <c r="P135" s="4">
        <v>87</v>
      </c>
      <c r="Q135" s="4">
        <v>72</v>
      </c>
      <c r="R135" s="24">
        <f>D135*4.5+F135*2+G135*2+H135*1.5+I135*3+J135*3+O135*4+P135*3+Q135*2.5</f>
        <v>2018</v>
      </c>
      <c r="S135" s="24">
        <v>25.5</v>
      </c>
      <c r="T135" s="24">
        <f t="shared" si="24"/>
        <v>79.137254901960787</v>
      </c>
      <c r="V135" s="16" t="s">
        <v>28</v>
      </c>
      <c r="W135" s="19" t="s">
        <v>29</v>
      </c>
      <c r="X135" s="17">
        <v>70</v>
      </c>
      <c r="Y135" s="18" t="s">
        <v>19</v>
      </c>
      <c r="Z135" s="17">
        <v>61</v>
      </c>
      <c r="AA135" s="17">
        <v>90</v>
      </c>
      <c r="AB135" s="17">
        <v>86</v>
      </c>
      <c r="AC135" s="17">
        <v>74</v>
      </c>
      <c r="AD135" s="18" t="s">
        <v>19</v>
      </c>
      <c r="AE135" s="17">
        <v>43</v>
      </c>
      <c r="AF135" s="17">
        <v>70</v>
      </c>
      <c r="AG135" s="17">
        <v>83</v>
      </c>
      <c r="AH135" s="17">
        <v>77</v>
      </c>
      <c r="AI135" s="17">
        <v>65</v>
      </c>
      <c r="AJ135" s="17">
        <v>76</v>
      </c>
      <c r="AK135" s="24">
        <f>X135*1.5+Z135*4.5+AA135*2+AB135*3+AC135*2+AE135*6+AF135*3.5+AG135*2+AH135*6+AI135*3.5+AJ135*2</f>
        <v>2476</v>
      </c>
      <c r="AL135" s="24">
        <v>36</v>
      </c>
      <c r="AM135" s="24">
        <f t="shared" si="25"/>
        <v>68.777777777777771</v>
      </c>
      <c r="AN135" s="24">
        <f t="shared" si="26"/>
        <v>4494</v>
      </c>
      <c r="AO135" s="24">
        <f t="shared" si="27"/>
        <v>61.5</v>
      </c>
      <c r="AP135" s="24">
        <f t="shared" si="28"/>
        <v>73.073170731707322</v>
      </c>
      <c r="AQ135" s="24">
        <v>0</v>
      </c>
      <c r="AR135" s="24">
        <f t="shared" si="29"/>
        <v>73.073170731707322</v>
      </c>
    </row>
    <row r="136" spans="1:44" x14ac:dyDescent="0.15">
      <c r="A136" s="26">
        <v>133</v>
      </c>
      <c r="B136" s="3" t="s">
        <v>38</v>
      </c>
      <c r="C136" s="6" t="s">
        <v>39</v>
      </c>
      <c r="D136" s="3" t="s">
        <v>19</v>
      </c>
      <c r="E136" s="4">
        <v>82</v>
      </c>
      <c r="F136" s="4">
        <v>60</v>
      </c>
      <c r="G136" s="4">
        <v>89</v>
      </c>
      <c r="H136" s="3" t="s">
        <v>19</v>
      </c>
      <c r="I136" s="4">
        <v>70</v>
      </c>
      <c r="J136" s="3" t="s">
        <v>19</v>
      </c>
      <c r="K136" s="3" t="s">
        <v>19</v>
      </c>
      <c r="L136" s="4">
        <v>76</v>
      </c>
      <c r="M136" s="3" t="s">
        <v>19</v>
      </c>
      <c r="N136" s="4">
        <v>85</v>
      </c>
      <c r="O136" s="3">
        <v>53</v>
      </c>
      <c r="P136" s="4">
        <v>91</v>
      </c>
      <c r="Q136" s="3">
        <v>43</v>
      </c>
      <c r="R136" s="24">
        <f>E136*2.5+F136*2+G136*2+I136*3+L136*3+N136*2+O136*4+P136*3+Q136*2.5</f>
        <v>1703.5</v>
      </c>
      <c r="S136" s="24">
        <v>24</v>
      </c>
      <c r="T136" s="24">
        <f t="shared" si="24"/>
        <v>70.979166666666671</v>
      </c>
      <c r="V136" s="16" t="s">
        <v>38</v>
      </c>
      <c r="W136" s="19" t="s">
        <v>39</v>
      </c>
      <c r="X136" s="17">
        <v>64</v>
      </c>
      <c r="Y136" s="18" t="s">
        <v>19</v>
      </c>
      <c r="Z136" s="17"/>
      <c r="AA136" s="18" t="s">
        <v>19</v>
      </c>
      <c r="AB136" s="17">
        <v>83</v>
      </c>
      <c r="AC136" s="17">
        <v>85</v>
      </c>
      <c r="AD136" s="17">
        <v>84</v>
      </c>
      <c r="AE136" s="17"/>
      <c r="AF136" s="17">
        <v>30</v>
      </c>
      <c r="AG136" s="18" t="s">
        <v>19</v>
      </c>
      <c r="AH136" s="17">
        <v>87</v>
      </c>
      <c r="AI136" s="17">
        <v>81</v>
      </c>
      <c r="AJ136" s="17">
        <v>80</v>
      </c>
      <c r="AK136" s="24">
        <f>X136*1.5+AB136*3+AC136*2+AD136*2+AF136*3.5+AH136*6+AI136*3.5+AJ136*2</f>
        <v>1753.5</v>
      </c>
      <c r="AL136" s="24">
        <v>23.5</v>
      </c>
      <c r="AM136" s="24">
        <f t="shared" si="25"/>
        <v>74.61702127659575</v>
      </c>
      <c r="AN136" s="24">
        <f t="shared" si="26"/>
        <v>3457</v>
      </c>
      <c r="AO136" s="24">
        <f t="shared" si="27"/>
        <v>47.5</v>
      </c>
      <c r="AP136" s="24">
        <f t="shared" si="28"/>
        <v>72.778947368421058</v>
      </c>
      <c r="AQ136" s="24">
        <v>0</v>
      </c>
      <c r="AR136" s="24">
        <f t="shared" si="29"/>
        <v>72.778947368421058</v>
      </c>
    </row>
    <row r="137" spans="1:44" x14ac:dyDescent="0.15">
      <c r="A137" s="4">
        <v>134</v>
      </c>
      <c r="B137" s="3" t="s">
        <v>142</v>
      </c>
      <c r="C137" s="3" t="s">
        <v>143</v>
      </c>
      <c r="D137" s="3" t="s">
        <v>19</v>
      </c>
      <c r="E137" s="4">
        <v>84</v>
      </c>
      <c r="F137" s="4">
        <v>77</v>
      </c>
      <c r="G137" s="4">
        <v>79</v>
      </c>
      <c r="H137" s="3" t="s">
        <v>19</v>
      </c>
      <c r="I137" s="4">
        <v>75</v>
      </c>
      <c r="J137" s="3" t="s">
        <v>19</v>
      </c>
      <c r="K137" s="3" t="s">
        <v>19</v>
      </c>
      <c r="L137" s="4">
        <v>60</v>
      </c>
      <c r="M137" s="3" t="s">
        <v>19</v>
      </c>
      <c r="N137" s="3" t="s">
        <v>19</v>
      </c>
      <c r="O137" s="4">
        <v>78</v>
      </c>
      <c r="P137" s="4">
        <v>73</v>
      </c>
      <c r="Q137" s="4">
        <v>64</v>
      </c>
      <c r="R137" s="24">
        <f>E137*2.5+F137*2+G137*2+I137*3+L137*3+O137*4+P137*3+Q137*2.5</f>
        <v>1618</v>
      </c>
      <c r="S137" s="24">
        <v>22</v>
      </c>
      <c r="T137" s="24">
        <f t="shared" si="24"/>
        <v>73.545454545454547</v>
      </c>
      <c r="V137" s="16" t="s">
        <v>142</v>
      </c>
      <c r="W137" s="16" t="s">
        <v>143</v>
      </c>
      <c r="X137" s="17">
        <v>67</v>
      </c>
      <c r="Y137" s="18" t="s">
        <v>19</v>
      </c>
      <c r="Z137" s="18" t="s">
        <v>19</v>
      </c>
      <c r="AA137" s="18" t="s">
        <v>19</v>
      </c>
      <c r="AB137" s="17">
        <v>78</v>
      </c>
      <c r="AC137" s="17">
        <v>65</v>
      </c>
      <c r="AD137" s="17">
        <v>80</v>
      </c>
      <c r="AE137" s="18" t="s">
        <v>19</v>
      </c>
      <c r="AF137" s="17">
        <v>60</v>
      </c>
      <c r="AG137" s="17">
        <v>84</v>
      </c>
      <c r="AH137" s="17">
        <v>74</v>
      </c>
      <c r="AI137" s="17">
        <v>68</v>
      </c>
      <c r="AJ137" s="17">
        <v>71</v>
      </c>
      <c r="AK137" s="24">
        <f>X137*1.5+AB137*3+AC137*2+AD137*2+AF137*3.5+AG137*2+AH137*6+AI137*3.5+AJ137*2</f>
        <v>1826.5</v>
      </c>
      <c r="AL137" s="24">
        <v>25.5</v>
      </c>
      <c r="AM137" s="24">
        <f t="shared" si="25"/>
        <v>71.627450980392155</v>
      </c>
      <c r="AN137" s="24">
        <f t="shared" si="26"/>
        <v>3444.5</v>
      </c>
      <c r="AO137" s="24">
        <f t="shared" si="27"/>
        <v>47.5</v>
      </c>
      <c r="AP137" s="24">
        <f t="shared" si="28"/>
        <v>72.515789473684208</v>
      </c>
      <c r="AQ137" s="24">
        <v>0</v>
      </c>
      <c r="AR137" s="24">
        <f t="shared" si="29"/>
        <v>72.515789473684208</v>
      </c>
    </row>
    <row r="138" spans="1:44" x14ac:dyDescent="0.15">
      <c r="A138" s="4">
        <v>135</v>
      </c>
      <c r="B138" s="3" t="s">
        <v>266</v>
      </c>
      <c r="C138" s="3" t="s">
        <v>267</v>
      </c>
      <c r="D138" s="3"/>
      <c r="E138" s="4">
        <v>85</v>
      </c>
      <c r="F138" s="4">
        <v>65</v>
      </c>
      <c r="G138" s="4">
        <v>70</v>
      </c>
      <c r="H138" s="3" t="s">
        <v>19</v>
      </c>
      <c r="I138" s="4">
        <v>74</v>
      </c>
      <c r="J138" s="3" t="s">
        <v>19</v>
      </c>
      <c r="K138" s="3" t="s">
        <v>19</v>
      </c>
      <c r="L138" s="4">
        <v>61</v>
      </c>
      <c r="M138" s="3" t="s">
        <v>19</v>
      </c>
      <c r="N138" s="3" t="s">
        <v>19</v>
      </c>
      <c r="O138" s="4">
        <v>79</v>
      </c>
      <c r="P138" s="4">
        <v>75</v>
      </c>
      <c r="Q138" s="4">
        <v>61</v>
      </c>
      <c r="R138" s="24">
        <f>E138*2.5+F138*2+G138*2+I138*3+L138*3+O138*4+P138*3+Q138*2.5</f>
        <v>1581</v>
      </c>
      <c r="S138" s="24">
        <v>22</v>
      </c>
      <c r="T138" s="24">
        <f t="shared" si="24"/>
        <v>71.86363636363636</v>
      </c>
      <c r="V138" s="16" t="s">
        <v>266</v>
      </c>
      <c r="W138" s="16" t="s">
        <v>267</v>
      </c>
      <c r="X138" s="17">
        <v>74</v>
      </c>
      <c r="Y138" s="18" t="s">
        <v>19</v>
      </c>
      <c r="Z138" s="18" t="s">
        <v>19</v>
      </c>
      <c r="AA138" s="18" t="s">
        <v>19</v>
      </c>
      <c r="AB138" s="17">
        <v>73</v>
      </c>
      <c r="AC138" s="17">
        <v>74</v>
      </c>
      <c r="AD138" s="17">
        <v>88</v>
      </c>
      <c r="AE138" s="18" t="s">
        <v>19</v>
      </c>
      <c r="AF138" s="17">
        <v>62</v>
      </c>
      <c r="AG138" s="17">
        <v>84</v>
      </c>
      <c r="AH138" s="17">
        <v>72</v>
      </c>
      <c r="AI138" s="17">
        <v>71</v>
      </c>
      <c r="AJ138" s="17">
        <v>70</v>
      </c>
      <c r="AK138" s="24">
        <f>X138*1.5+AB138*3+AC138*2+AD138*2+AF138*3.5+AG138*2+AH138*6+AI138*3.5+AJ138*2</f>
        <v>1859.5</v>
      </c>
      <c r="AL138" s="24">
        <v>25.5</v>
      </c>
      <c r="AM138" s="24">
        <f t="shared" si="25"/>
        <v>72.921568627450981</v>
      </c>
      <c r="AN138" s="24">
        <f t="shared" si="26"/>
        <v>3440.5</v>
      </c>
      <c r="AO138" s="24">
        <f t="shared" si="27"/>
        <v>47.5</v>
      </c>
      <c r="AP138" s="24">
        <f t="shared" si="28"/>
        <v>72.431578947368422</v>
      </c>
      <c r="AQ138" s="24">
        <v>0</v>
      </c>
      <c r="AR138" s="24">
        <f t="shared" si="29"/>
        <v>72.431578947368422</v>
      </c>
    </row>
    <row r="139" spans="1:44" x14ac:dyDescent="0.15">
      <c r="A139" s="26">
        <v>136</v>
      </c>
      <c r="B139" s="3" t="s">
        <v>70</v>
      </c>
      <c r="C139" s="15" t="s">
        <v>71</v>
      </c>
      <c r="D139" s="3" t="s">
        <v>19</v>
      </c>
      <c r="E139" s="4">
        <v>78</v>
      </c>
      <c r="F139" s="4">
        <v>69</v>
      </c>
      <c r="G139" s="4">
        <v>75</v>
      </c>
      <c r="H139" s="3" t="s">
        <v>19</v>
      </c>
      <c r="I139" s="4">
        <v>79</v>
      </c>
      <c r="J139" s="3" t="s">
        <v>19</v>
      </c>
      <c r="K139" s="3" t="s">
        <v>19</v>
      </c>
      <c r="L139" s="5" t="s">
        <v>334</v>
      </c>
      <c r="M139" s="3" t="s">
        <v>19</v>
      </c>
      <c r="N139" s="4">
        <v>92</v>
      </c>
      <c r="O139" s="4">
        <v>90</v>
      </c>
      <c r="P139" s="4">
        <v>85</v>
      </c>
      <c r="Q139" s="4">
        <v>78</v>
      </c>
      <c r="R139" s="24">
        <f>E139*2.5+F139*2+G139*2+I139*3+L139*3+N139*2+O139*4+P139*3+Q139*2.5</f>
        <v>1864</v>
      </c>
      <c r="S139" s="24">
        <v>24</v>
      </c>
      <c r="T139" s="24">
        <f t="shared" si="24"/>
        <v>77.666666666666671</v>
      </c>
      <c r="V139" s="16" t="s">
        <v>70</v>
      </c>
      <c r="W139" s="19" t="s">
        <v>71</v>
      </c>
      <c r="X139" s="17">
        <v>61</v>
      </c>
      <c r="Y139" s="18" t="s">
        <v>19</v>
      </c>
      <c r="Z139" s="18" t="s">
        <v>19</v>
      </c>
      <c r="AA139" s="18" t="s">
        <v>19</v>
      </c>
      <c r="AB139" s="17">
        <v>75</v>
      </c>
      <c r="AC139" s="17">
        <v>80</v>
      </c>
      <c r="AD139" s="17">
        <v>90</v>
      </c>
      <c r="AE139" s="18" t="s">
        <v>19</v>
      </c>
      <c r="AF139" s="17">
        <v>26</v>
      </c>
      <c r="AG139" s="18" t="s">
        <v>19</v>
      </c>
      <c r="AH139" s="17">
        <v>69</v>
      </c>
      <c r="AI139" s="17">
        <v>72</v>
      </c>
      <c r="AJ139" s="17">
        <v>77</v>
      </c>
      <c r="AK139" s="24">
        <f>X139*1.5+AB139*3+AC139*2+AD139*2+AF139*3.5+AH139*6+AI139*3.5+AJ139*2</f>
        <v>1567.5</v>
      </c>
      <c r="AL139" s="24">
        <v>23.5</v>
      </c>
      <c r="AM139" s="24">
        <f t="shared" si="25"/>
        <v>66.702127659574472</v>
      </c>
      <c r="AN139" s="24">
        <f t="shared" si="26"/>
        <v>3431.5</v>
      </c>
      <c r="AO139" s="24">
        <f t="shared" si="27"/>
        <v>47.5</v>
      </c>
      <c r="AP139" s="24">
        <f t="shared" si="28"/>
        <v>72.242105263157896</v>
      </c>
      <c r="AQ139" s="24">
        <v>0</v>
      </c>
      <c r="AR139" s="24">
        <f t="shared" si="29"/>
        <v>72.242105263157896</v>
      </c>
    </row>
    <row r="140" spans="1:44" x14ac:dyDescent="0.15">
      <c r="A140" s="26">
        <v>137</v>
      </c>
      <c r="B140" s="11" t="s">
        <v>356</v>
      </c>
      <c r="C140" s="12" t="s">
        <v>368</v>
      </c>
      <c r="D140" s="4">
        <v>77</v>
      </c>
      <c r="E140" s="13"/>
      <c r="F140" s="10">
        <v>81</v>
      </c>
      <c r="G140" s="10">
        <v>75</v>
      </c>
      <c r="H140" s="10">
        <v>80</v>
      </c>
      <c r="I140" s="10">
        <v>72</v>
      </c>
      <c r="J140" s="4"/>
      <c r="K140" s="4"/>
      <c r="L140" s="10">
        <v>60</v>
      </c>
      <c r="M140" s="10">
        <v>88</v>
      </c>
      <c r="N140" s="4"/>
      <c r="O140" s="10">
        <v>78</v>
      </c>
      <c r="P140" s="10">
        <v>62</v>
      </c>
      <c r="Q140" s="4"/>
      <c r="R140" s="24">
        <f>D140*4.5+F140*2+G140*2+H140*1.5+I140*3+L140*3+M140*2+O140*4+P140*3</f>
        <v>1848.5</v>
      </c>
      <c r="S140" s="24">
        <v>25</v>
      </c>
      <c r="T140" s="24">
        <f t="shared" si="24"/>
        <v>73.94</v>
      </c>
      <c r="V140" s="16" t="s">
        <v>356</v>
      </c>
      <c r="W140" s="19" t="s">
        <v>368</v>
      </c>
      <c r="X140" s="17">
        <v>79</v>
      </c>
      <c r="Y140" s="18" t="s">
        <v>19</v>
      </c>
      <c r="Z140" s="17">
        <v>64</v>
      </c>
      <c r="AA140" s="17">
        <v>56</v>
      </c>
      <c r="AB140" s="17">
        <v>69</v>
      </c>
      <c r="AC140" s="17">
        <v>79</v>
      </c>
      <c r="AD140" s="18" t="s">
        <v>19</v>
      </c>
      <c r="AE140" s="17">
        <v>63</v>
      </c>
      <c r="AF140" s="17">
        <v>44</v>
      </c>
      <c r="AG140" s="17">
        <v>86</v>
      </c>
      <c r="AH140" s="17">
        <v>89</v>
      </c>
      <c r="AI140" s="17">
        <v>70</v>
      </c>
      <c r="AJ140" s="17">
        <v>73</v>
      </c>
      <c r="AK140" s="24">
        <f>X140*1.5+Z140*4.5+AA140*2+AB140*3+AC140*2+AE140*6+AF140*3.5+AG140*2+AH140*6+AI140*3.5+AJ140*2</f>
        <v>2512.5</v>
      </c>
      <c r="AL140" s="24">
        <v>36</v>
      </c>
      <c r="AM140" s="24">
        <f t="shared" si="25"/>
        <v>69.791666666666671</v>
      </c>
      <c r="AN140" s="24">
        <f t="shared" si="26"/>
        <v>4361</v>
      </c>
      <c r="AO140" s="24">
        <f t="shared" si="27"/>
        <v>61</v>
      </c>
      <c r="AP140" s="24">
        <f t="shared" si="28"/>
        <v>71.491803278688522</v>
      </c>
      <c r="AQ140" s="24">
        <v>0</v>
      </c>
      <c r="AR140" s="24">
        <f t="shared" si="29"/>
        <v>71.491803278688522</v>
      </c>
    </row>
    <row r="141" spans="1:44" x14ac:dyDescent="0.15">
      <c r="A141" s="26">
        <v>138</v>
      </c>
      <c r="B141" s="11" t="s">
        <v>357</v>
      </c>
      <c r="C141" s="14" t="s">
        <v>358</v>
      </c>
      <c r="D141" s="4"/>
      <c r="E141" s="13">
        <v>78</v>
      </c>
      <c r="F141" s="10">
        <v>76</v>
      </c>
      <c r="G141" s="10">
        <v>78</v>
      </c>
      <c r="H141" s="10">
        <v>80</v>
      </c>
      <c r="I141" s="10">
        <v>75</v>
      </c>
      <c r="J141" s="10">
        <v>75</v>
      </c>
      <c r="K141" s="4"/>
      <c r="L141" s="10">
        <v>57</v>
      </c>
      <c r="M141" s="10">
        <v>73</v>
      </c>
      <c r="N141" s="4"/>
      <c r="O141" s="10">
        <v>75</v>
      </c>
      <c r="P141" s="10">
        <v>80</v>
      </c>
      <c r="Q141" s="4"/>
      <c r="R141" s="24">
        <f>E141*2.5+F141*2+G141*2+H141*1.5+I141*3+J141*3+L141*3+M141*2+O141*4+P141*3</f>
        <v>1930</v>
      </c>
      <c r="S141" s="24">
        <v>26</v>
      </c>
      <c r="T141" s="24">
        <f t="shared" si="24"/>
        <v>74.230769230769226</v>
      </c>
      <c r="V141" s="16" t="s">
        <v>357</v>
      </c>
      <c r="W141" s="19" t="s">
        <v>358</v>
      </c>
      <c r="X141" s="17">
        <v>71</v>
      </c>
      <c r="Y141" s="17">
        <v>64</v>
      </c>
      <c r="Z141" s="17">
        <v>63</v>
      </c>
      <c r="AA141" s="17">
        <v>65</v>
      </c>
      <c r="AB141" s="17">
        <v>77</v>
      </c>
      <c r="AC141" s="17">
        <v>69</v>
      </c>
      <c r="AD141" s="18" t="s">
        <v>19</v>
      </c>
      <c r="AE141" s="18" t="s">
        <v>19</v>
      </c>
      <c r="AF141" s="17">
        <v>62</v>
      </c>
      <c r="AG141" s="17">
        <v>78</v>
      </c>
      <c r="AH141" s="17">
        <v>78</v>
      </c>
      <c r="AI141" s="17">
        <v>58</v>
      </c>
      <c r="AJ141" s="17">
        <v>76</v>
      </c>
      <c r="AK141" s="24">
        <f>X141*1.5+Y141*3+Z141*4.5+AA141*2+AB141*3+AC141*2+AF141*3.5+AG141*2+AH141*6+AI141*3.5+AJ141*2</f>
        <v>2277</v>
      </c>
      <c r="AL141" s="24">
        <v>33</v>
      </c>
      <c r="AM141" s="24">
        <f t="shared" si="25"/>
        <v>69</v>
      </c>
      <c r="AN141" s="24">
        <f t="shared" si="26"/>
        <v>4207</v>
      </c>
      <c r="AO141" s="24">
        <f t="shared" si="27"/>
        <v>59</v>
      </c>
      <c r="AP141" s="24">
        <f t="shared" si="28"/>
        <v>71.305084745762713</v>
      </c>
      <c r="AQ141" s="24">
        <v>0</v>
      </c>
      <c r="AR141" s="24">
        <f t="shared" si="29"/>
        <v>71.305084745762713</v>
      </c>
    </row>
    <row r="142" spans="1:44" x14ac:dyDescent="0.15">
      <c r="A142" s="4">
        <v>139</v>
      </c>
      <c r="B142" s="11" t="s">
        <v>354</v>
      </c>
      <c r="C142" s="12" t="s">
        <v>355</v>
      </c>
      <c r="D142" s="4"/>
      <c r="E142" s="13">
        <v>81</v>
      </c>
      <c r="F142" s="10">
        <v>62</v>
      </c>
      <c r="G142" s="10">
        <v>78</v>
      </c>
      <c r="H142" s="10">
        <v>80</v>
      </c>
      <c r="I142" s="10">
        <v>68</v>
      </c>
      <c r="J142" s="10">
        <v>67</v>
      </c>
      <c r="K142" s="4"/>
      <c r="L142" s="10">
        <v>69</v>
      </c>
      <c r="M142" s="10">
        <v>76</v>
      </c>
      <c r="N142" s="4"/>
      <c r="O142" s="10">
        <v>74</v>
      </c>
      <c r="P142" s="10">
        <v>80</v>
      </c>
      <c r="Q142" s="4"/>
      <c r="R142" s="24">
        <f>E142*2.5+F142*2+G142*2+H142*1.5+I142*3+J142*3+L142*3+M142*2+O142*4+P142*3</f>
        <v>1902.5</v>
      </c>
      <c r="S142" s="24">
        <v>26</v>
      </c>
      <c r="T142" s="24">
        <f t="shared" si="24"/>
        <v>73.17307692307692</v>
      </c>
      <c r="V142" s="16" t="s">
        <v>354</v>
      </c>
      <c r="W142" s="16" t="s">
        <v>355</v>
      </c>
      <c r="X142" s="17">
        <v>66</v>
      </c>
      <c r="Y142" s="17">
        <v>62</v>
      </c>
      <c r="Z142" s="17">
        <v>62</v>
      </c>
      <c r="AA142" s="17">
        <v>85</v>
      </c>
      <c r="AB142" s="17">
        <v>73</v>
      </c>
      <c r="AC142" s="17">
        <v>75</v>
      </c>
      <c r="AD142" s="18" t="s">
        <v>19</v>
      </c>
      <c r="AE142" s="17">
        <v>63</v>
      </c>
      <c r="AF142" s="17">
        <v>60</v>
      </c>
      <c r="AG142" s="17">
        <v>84</v>
      </c>
      <c r="AH142" s="17">
        <v>81</v>
      </c>
      <c r="AI142" s="17">
        <v>69</v>
      </c>
      <c r="AJ142" s="17">
        <v>72</v>
      </c>
      <c r="AK142" s="24">
        <f>X142*1.5+Y142*3+Z142*4.5+AA142*2+AB142*3+AC142*2+AE142*6+AF142*3.5+AG142*2+AH142*6+AI142*3.5+AJ142*2</f>
        <v>2730.5</v>
      </c>
      <c r="AL142" s="24">
        <v>39</v>
      </c>
      <c r="AM142" s="24">
        <f t="shared" si="25"/>
        <v>70.012820512820511</v>
      </c>
      <c r="AN142" s="24">
        <f t="shared" si="26"/>
        <v>4633</v>
      </c>
      <c r="AO142" s="24">
        <f t="shared" si="27"/>
        <v>65</v>
      </c>
      <c r="AP142" s="24">
        <f t="shared" si="28"/>
        <v>71.276923076923083</v>
      </c>
      <c r="AQ142" s="24">
        <v>0</v>
      </c>
      <c r="AR142" s="24">
        <f t="shared" si="29"/>
        <v>71.276923076923083</v>
      </c>
    </row>
    <row r="143" spans="1:44" x14ac:dyDescent="0.15">
      <c r="A143" s="26">
        <v>140</v>
      </c>
      <c r="B143" s="3" t="s">
        <v>178</v>
      </c>
      <c r="C143" s="15" t="s">
        <v>179</v>
      </c>
      <c r="D143" s="3" t="s">
        <v>19</v>
      </c>
      <c r="E143" s="4">
        <v>79</v>
      </c>
      <c r="F143" s="4">
        <v>71</v>
      </c>
      <c r="G143" s="5" t="s">
        <v>323</v>
      </c>
      <c r="H143" s="3" t="s">
        <v>19</v>
      </c>
      <c r="I143" s="4">
        <v>71</v>
      </c>
      <c r="J143" s="3" t="s">
        <v>19</v>
      </c>
      <c r="K143" s="3" t="s">
        <v>19</v>
      </c>
      <c r="L143" s="4">
        <v>72</v>
      </c>
      <c r="M143" s="3" t="s">
        <v>19</v>
      </c>
      <c r="N143" s="4">
        <v>66</v>
      </c>
      <c r="O143" s="4">
        <v>85</v>
      </c>
      <c r="P143" s="4">
        <v>85</v>
      </c>
      <c r="Q143" s="5" t="s">
        <v>339</v>
      </c>
      <c r="R143" s="24">
        <f>E143*2.5+F143*2+G143*2+I143*3+L143*3+N143*2+O143*4+P143*3+Q143*2.5</f>
        <v>1684</v>
      </c>
      <c r="S143" s="24">
        <v>24</v>
      </c>
      <c r="T143" s="24">
        <f t="shared" si="24"/>
        <v>70.166666666666671</v>
      </c>
      <c r="V143" s="16" t="s">
        <v>178</v>
      </c>
      <c r="W143" s="19" t="s">
        <v>179</v>
      </c>
      <c r="X143" s="17">
        <v>60</v>
      </c>
      <c r="Y143" s="18" t="s">
        <v>19</v>
      </c>
      <c r="Z143" s="18" t="s">
        <v>19</v>
      </c>
      <c r="AA143" s="18" t="s">
        <v>19</v>
      </c>
      <c r="AB143" s="17">
        <v>76</v>
      </c>
      <c r="AC143" s="17">
        <v>58</v>
      </c>
      <c r="AD143" s="17">
        <v>60</v>
      </c>
      <c r="AE143" s="18" t="s">
        <v>19</v>
      </c>
      <c r="AF143" s="17">
        <v>83</v>
      </c>
      <c r="AG143" s="18" t="s">
        <v>19</v>
      </c>
      <c r="AH143" s="17">
        <v>81</v>
      </c>
      <c r="AI143" s="17">
        <v>63</v>
      </c>
      <c r="AJ143" s="17">
        <v>73</v>
      </c>
      <c r="AK143" s="24">
        <f>X143*1.5+AB143*3+AC143*2+AD143*2+AF143*3.5+AH143*6+AI143*3.5+AJ143*2</f>
        <v>1697</v>
      </c>
      <c r="AL143" s="24">
        <v>23.5</v>
      </c>
      <c r="AM143" s="24">
        <f t="shared" si="25"/>
        <v>72.212765957446805</v>
      </c>
      <c r="AN143" s="24">
        <f t="shared" si="26"/>
        <v>3381</v>
      </c>
      <c r="AO143" s="24">
        <f t="shared" si="27"/>
        <v>47.5</v>
      </c>
      <c r="AP143" s="24">
        <f t="shared" si="28"/>
        <v>71.178947368421049</v>
      </c>
      <c r="AQ143" s="24">
        <v>0</v>
      </c>
      <c r="AR143" s="24">
        <f t="shared" si="29"/>
        <v>71.178947368421049</v>
      </c>
    </row>
    <row r="144" spans="1:44" x14ac:dyDescent="0.15">
      <c r="A144" s="26">
        <v>141</v>
      </c>
      <c r="B144" s="3" t="s">
        <v>66</v>
      </c>
      <c r="C144" s="3" t="s">
        <v>67</v>
      </c>
      <c r="D144" s="3" t="s">
        <v>19</v>
      </c>
      <c r="E144" s="4">
        <v>81</v>
      </c>
      <c r="F144" s="4">
        <v>71</v>
      </c>
      <c r="G144" s="4">
        <v>71</v>
      </c>
      <c r="H144" s="3" t="s">
        <v>19</v>
      </c>
      <c r="I144" s="4">
        <v>70</v>
      </c>
      <c r="J144" s="3" t="s">
        <v>19</v>
      </c>
      <c r="K144" s="4">
        <v>62</v>
      </c>
      <c r="L144" s="4">
        <v>62</v>
      </c>
      <c r="M144" s="4">
        <v>82</v>
      </c>
      <c r="N144" s="3" t="s">
        <v>19</v>
      </c>
      <c r="O144" s="4">
        <v>78</v>
      </c>
      <c r="P144" s="4">
        <v>73</v>
      </c>
      <c r="Q144" s="4">
        <v>84</v>
      </c>
      <c r="R144" s="24">
        <f>E144*2.5+F144*2+G144*2+I144*3+K144*1.5+L144*3+M144*2+O144*4+P144*3+Q144*2.5</f>
        <v>1880.5</v>
      </c>
      <c r="S144" s="24">
        <v>25.5</v>
      </c>
      <c r="T144" s="24">
        <f t="shared" si="24"/>
        <v>73.745098039215691</v>
      </c>
      <c r="V144" s="16" t="s">
        <v>66</v>
      </c>
      <c r="W144" s="19" t="s">
        <v>67</v>
      </c>
      <c r="X144" s="17">
        <v>74</v>
      </c>
      <c r="Y144" s="18" t="s">
        <v>19</v>
      </c>
      <c r="Z144" s="18" t="s">
        <v>19</v>
      </c>
      <c r="AA144" s="18" t="s">
        <v>19</v>
      </c>
      <c r="AB144" s="17">
        <v>70</v>
      </c>
      <c r="AC144" s="17">
        <v>65</v>
      </c>
      <c r="AD144" s="18" t="s">
        <v>19</v>
      </c>
      <c r="AE144" s="18" t="s">
        <v>19</v>
      </c>
      <c r="AF144" s="17">
        <v>46</v>
      </c>
      <c r="AG144" s="17">
        <v>86</v>
      </c>
      <c r="AH144" s="17">
        <v>79</v>
      </c>
      <c r="AI144" s="17">
        <v>56</v>
      </c>
      <c r="AJ144" s="17">
        <v>70</v>
      </c>
      <c r="AK144" s="24">
        <f>X144*1.5+AB144*3+AC144*2+AF144*3.5+AG144*2+AH144*6+AI144*3.5+AJ144*2</f>
        <v>1594</v>
      </c>
      <c r="AL144" s="24">
        <v>23.5</v>
      </c>
      <c r="AM144" s="24">
        <f t="shared" si="25"/>
        <v>67.829787234042556</v>
      </c>
      <c r="AN144" s="24">
        <f t="shared" si="26"/>
        <v>3474.5</v>
      </c>
      <c r="AO144" s="24">
        <f t="shared" si="27"/>
        <v>49</v>
      </c>
      <c r="AP144" s="24">
        <f t="shared" si="28"/>
        <v>70.908163265306129</v>
      </c>
      <c r="AQ144" s="24">
        <v>0</v>
      </c>
      <c r="AR144" s="24">
        <f t="shared" si="29"/>
        <v>70.908163265306129</v>
      </c>
    </row>
    <row r="145" spans="1:44" x14ac:dyDescent="0.15">
      <c r="A145" s="26">
        <v>142</v>
      </c>
      <c r="B145" s="3" t="s">
        <v>62</v>
      </c>
      <c r="C145" s="7" t="s">
        <v>63</v>
      </c>
      <c r="D145" s="3"/>
      <c r="E145" s="4">
        <v>83</v>
      </c>
      <c r="F145" s="4">
        <v>77</v>
      </c>
      <c r="G145" s="4">
        <v>78</v>
      </c>
      <c r="H145" s="3" t="s">
        <v>19</v>
      </c>
      <c r="I145" s="4">
        <v>65</v>
      </c>
      <c r="J145" s="3" t="s">
        <v>19</v>
      </c>
      <c r="K145" s="3" t="s">
        <v>19</v>
      </c>
      <c r="L145" s="4">
        <v>62</v>
      </c>
      <c r="M145" s="3" t="s">
        <v>19</v>
      </c>
      <c r="N145" s="4">
        <v>83</v>
      </c>
      <c r="O145" s="4">
        <v>76</v>
      </c>
      <c r="P145" s="4">
        <v>77</v>
      </c>
      <c r="Q145" s="3">
        <v>47</v>
      </c>
      <c r="R145" s="24">
        <f>E145*2.5+F145*2+G145*2+I145*3+L145*3+N145*2+O145*4+P145*3+Q145*2.5</f>
        <v>1717</v>
      </c>
      <c r="S145" s="24">
        <v>24</v>
      </c>
      <c r="T145" s="24">
        <f t="shared" si="24"/>
        <v>71.541666666666671</v>
      </c>
      <c r="V145" s="16" t="s">
        <v>62</v>
      </c>
      <c r="W145" s="19" t="s">
        <v>63</v>
      </c>
      <c r="X145" s="17">
        <v>63</v>
      </c>
      <c r="Y145" s="18" t="s">
        <v>19</v>
      </c>
      <c r="Z145" s="18" t="s">
        <v>19</v>
      </c>
      <c r="AA145" s="18" t="s">
        <v>19</v>
      </c>
      <c r="AB145" s="17">
        <v>73</v>
      </c>
      <c r="AC145" s="17">
        <v>77</v>
      </c>
      <c r="AD145" s="17">
        <v>88</v>
      </c>
      <c r="AE145" s="18" t="s">
        <v>19</v>
      </c>
      <c r="AF145" s="17">
        <v>39</v>
      </c>
      <c r="AG145" s="18" t="s">
        <v>19</v>
      </c>
      <c r="AH145" s="17">
        <v>78</v>
      </c>
      <c r="AI145" s="17">
        <v>72</v>
      </c>
      <c r="AJ145" s="17">
        <v>72</v>
      </c>
      <c r="AK145" s="24">
        <f>X145*1.5+AB145*3+AC145*2+AD145*2+AF145*3.5+AH145*6+AI145*3.5+AJ145*2</f>
        <v>1644</v>
      </c>
      <c r="AL145" s="24">
        <v>23.5</v>
      </c>
      <c r="AM145" s="24">
        <f t="shared" si="25"/>
        <v>69.957446808510639</v>
      </c>
      <c r="AN145" s="24">
        <f t="shared" si="26"/>
        <v>3361</v>
      </c>
      <c r="AO145" s="24">
        <f t="shared" si="27"/>
        <v>47.5</v>
      </c>
      <c r="AP145" s="24">
        <f t="shared" si="28"/>
        <v>70.757894736842104</v>
      </c>
      <c r="AQ145" s="24">
        <v>0</v>
      </c>
      <c r="AR145" s="24">
        <f t="shared" si="29"/>
        <v>70.757894736842104</v>
      </c>
    </row>
    <row r="146" spans="1:44" x14ac:dyDescent="0.15">
      <c r="A146" s="26">
        <v>143</v>
      </c>
      <c r="B146" s="3" t="s">
        <v>214</v>
      </c>
      <c r="C146" s="15" t="s">
        <v>215</v>
      </c>
      <c r="D146" s="3" t="s">
        <v>19</v>
      </c>
      <c r="E146" s="4">
        <v>83</v>
      </c>
      <c r="F146" s="4">
        <v>79</v>
      </c>
      <c r="G146" s="4">
        <v>61</v>
      </c>
      <c r="H146" s="3" t="s">
        <v>19</v>
      </c>
      <c r="I146" s="4">
        <v>65</v>
      </c>
      <c r="J146" s="3" t="s">
        <v>19</v>
      </c>
      <c r="K146" s="3" t="s">
        <v>19</v>
      </c>
      <c r="L146" s="5" t="s">
        <v>329</v>
      </c>
      <c r="M146" s="3" t="s">
        <v>19</v>
      </c>
      <c r="N146" s="3" t="s">
        <v>19</v>
      </c>
      <c r="O146" s="4">
        <v>81</v>
      </c>
      <c r="P146" s="4">
        <v>85</v>
      </c>
      <c r="Q146" s="4">
        <v>61</v>
      </c>
      <c r="R146" s="24">
        <f>E146*2.5+F146*2+G146*2+I146*3+L146*3+O146*4+P146*3+Q146*2.5</f>
        <v>1552</v>
      </c>
      <c r="S146" s="24">
        <v>22</v>
      </c>
      <c r="T146" s="24">
        <f t="shared" si="24"/>
        <v>70.545454545454547</v>
      </c>
      <c r="V146" s="16" t="s">
        <v>214</v>
      </c>
      <c r="W146" s="19" t="s">
        <v>215</v>
      </c>
      <c r="X146" s="17">
        <v>60</v>
      </c>
      <c r="Y146" s="18" t="s">
        <v>19</v>
      </c>
      <c r="Z146" s="18" t="s">
        <v>19</v>
      </c>
      <c r="AA146" s="18" t="s">
        <v>19</v>
      </c>
      <c r="AB146" s="17">
        <v>71</v>
      </c>
      <c r="AC146" s="17">
        <v>71</v>
      </c>
      <c r="AD146" s="18" t="s">
        <v>19</v>
      </c>
      <c r="AE146" s="18" t="s">
        <v>19</v>
      </c>
      <c r="AF146" s="17">
        <v>42</v>
      </c>
      <c r="AG146" s="17">
        <v>84</v>
      </c>
      <c r="AH146" s="17">
        <v>87</v>
      </c>
      <c r="AI146" s="17">
        <v>60</v>
      </c>
      <c r="AJ146" s="17">
        <v>87</v>
      </c>
      <c r="AK146" s="24">
        <f>X146*1.5+AB146*3+AC146*2+AF146*3.5+AG146*2+AH146*6+AI146*3.5+AJ146*2</f>
        <v>1666</v>
      </c>
      <c r="AL146" s="24">
        <v>23.5</v>
      </c>
      <c r="AM146" s="24">
        <f t="shared" si="25"/>
        <v>70.893617021276597</v>
      </c>
      <c r="AN146" s="24">
        <f t="shared" si="26"/>
        <v>3218</v>
      </c>
      <c r="AO146" s="24">
        <f t="shared" si="27"/>
        <v>45.5</v>
      </c>
      <c r="AP146" s="24">
        <f t="shared" si="28"/>
        <v>70.72527472527473</v>
      </c>
      <c r="AQ146" s="24">
        <v>0</v>
      </c>
      <c r="AR146" s="24">
        <f t="shared" si="29"/>
        <v>70.72527472527473</v>
      </c>
    </row>
    <row r="147" spans="1:44" x14ac:dyDescent="0.15">
      <c r="A147" s="26">
        <v>144</v>
      </c>
      <c r="B147" s="3" t="s">
        <v>192</v>
      </c>
      <c r="C147" s="15" t="s">
        <v>193</v>
      </c>
      <c r="D147" s="3" t="s">
        <v>19</v>
      </c>
      <c r="E147" s="4">
        <v>78</v>
      </c>
      <c r="F147" s="4">
        <v>67</v>
      </c>
      <c r="G147" s="4">
        <v>76</v>
      </c>
      <c r="H147" s="3" t="s">
        <v>19</v>
      </c>
      <c r="I147" s="4">
        <v>67</v>
      </c>
      <c r="J147" s="4"/>
      <c r="K147" s="3" t="s">
        <v>19</v>
      </c>
      <c r="L147" s="5" t="s">
        <v>331</v>
      </c>
      <c r="M147" s="3" t="s">
        <v>19</v>
      </c>
      <c r="N147" s="3" t="s">
        <v>19</v>
      </c>
      <c r="O147" s="4">
        <v>81</v>
      </c>
      <c r="P147" s="4">
        <v>83</v>
      </c>
      <c r="Q147" s="4">
        <v>77</v>
      </c>
      <c r="R147" s="24">
        <f>E147*2.5+F147*2+G147*2+I147*3+L147*3+O147*4+P147*3+Q147*2.5</f>
        <v>1603.5</v>
      </c>
      <c r="S147" s="24">
        <v>22</v>
      </c>
      <c r="T147" s="24">
        <f t="shared" si="24"/>
        <v>72.88636363636364</v>
      </c>
      <c r="V147" s="16" t="s">
        <v>192</v>
      </c>
      <c r="W147" s="19" t="s">
        <v>193</v>
      </c>
      <c r="X147" s="17">
        <v>62</v>
      </c>
      <c r="Y147" s="18" t="s">
        <v>19</v>
      </c>
      <c r="Z147" s="18" t="s">
        <v>19</v>
      </c>
      <c r="AA147" s="18" t="s">
        <v>19</v>
      </c>
      <c r="AB147" s="17">
        <v>75</v>
      </c>
      <c r="AC147" s="17">
        <v>78</v>
      </c>
      <c r="AD147" s="18" t="s">
        <v>19</v>
      </c>
      <c r="AE147" s="18" t="s">
        <v>19</v>
      </c>
      <c r="AF147" s="17">
        <v>36</v>
      </c>
      <c r="AG147" s="17">
        <v>76</v>
      </c>
      <c r="AH147" s="17">
        <v>77</v>
      </c>
      <c r="AI147" s="17">
        <v>67</v>
      </c>
      <c r="AJ147" s="17">
        <v>76</v>
      </c>
      <c r="AK147" s="24">
        <f>X147*1.5+AB147*3+AC147*2+AF147*3.5+AG147*2+AH147*6+AI147*3.5+AJ147*2</f>
        <v>1600.5</v>
      </c>
      <c r="AL147" s="24">
        <v>23.5</v>
      </c>
      <c r="AM147" s="24">
        <f t="shared" si="25"/>
        <v>68.106382978723403</v>
      </c>
      <c r="AN147" s="24">
        <f t="shared" si="26"/>
        <v>3204</v>
      </c>
      <c r="AO147" s="24">
        <f t="shared" si="27"/>
        <v>45.5</v>
      </c>
      <c r="AP147" s="24">
        <f t="shared" si="28"/>
        <v>70.417582417582423</v>
      </c>
      <c r="AQ147" s="24">
        <v>0</v>
      </c>
      <c r="AR147" s="24">
        <f t="shared" si="29"/>
        <v>70.417582417582423</v>
      </c>
    </row>
    <row r="148" spans="1:44" x14ac:dyDescent="0.15">
      <c r="A148" s="26">
        <v>145</v>
      </c>
      <c r="B148" s="3" t="s">
        <v>190</v>
      </c>
      <c r="C148" s="3" t="s">
        <v>191</v>
      </c>
      <c r="D148" s="3" t="s">
        <v>19</v>
      </c>
      <c r="E148" s="4">
        <v>85</v>
      </c>
      <c r="F148" s="4">
        <v>65</v>
      </c>
      <c r="G148" s="4">
        <v>70</v>
      </c>
      <c r="H148" s="3" t="s">
        <v>19</v>
      </c>
      <c r="I148" s="4">
        <v>68</v>
      </c>
      <c r="J148" s="3" t="s">
        <v>19</v>
      </c>
      <c r="K148" s="3" t="s">
        <v>19</v>
      </c>
      <c r="L148" s="4">
        <v>63</v>
      </c>
      <c r="M148" s="3" t="s">
        <v>19</v>
      </c>
      <c r="N148" s="4">
        <v>91</v>
      </c>
      <c r="O148" s="4">
        <v>70</v>
      </c>
      <c r="P148" s="4">
        <v>74</v>
      </c>
      <c r="Q148" s="4">
        <v>71</v>
      </c>
      <c r="R148" s="24">
        <f>E148*2.5+F148*2+G148*2+I148*3+L148*3+N148*2+O148*4+P148*3+Q148*2.5</f>
        <v>1737</v>
      </c>
      <c r="S148" s="24">
        <v>24</v>
      </c>
      <c r="T148" s="24">
        <f t="shared" si="24"/>
        <v>72.375</v>
      </c>
      <c r="V148" s="16" t="s">
        <v>190</v>
      </c>
      <c r="W148" s="19" t="s">
        <v>191</v>
      </c>
      <c r="X148" s="17">
        <v>64</v>
      </c>
      <c r="Y148" s="18" t="s">
        <v>19</v>
      </c>
      <c r="Z148" s="18" t="s">
        <v>19</v>
      </c>
      <c r="AA148" s="18" t="s">
        <v>19</v>
      </c>
      <c r="AB148" s="17">
        <v>78</v>
      </c>
      <c r="AC148" s="17">
        <v>65</v>
      </c>
      <c r="AD148" s="17">
        <v>84</v>
      </c>
      <c r="AE148" s="18" t="s">
        <v>19</v>
      </c>
      <c r="AF148" s="17">
        <v>44</v>
      </c>
      <c r="AG148" s="18" t="s">
        <v>19</v>
      </c>
      <c r="AH148" s="17">
        <v>74</v>
      </c>
      <c r="AI148" s="17">
        <v>58</v>
      </c>
      <c r="AJ148" s="17">
        <v>68</v>
      </c>
      <c r="AK148" s="24">
        <f>X148*1.5+AB148*3+AC148*2+AD148*2+AF148*3.5+AH148*6+AI148*3.5+AJ148*2</f>
        <v>1565</v>
      </c>
      <c r="AL148" s="24">
        <v>23.5</v>
      </c>
      <c r="AM148" s="24">
        <f t="shared" si="25"/>
        <v>66.59574468085107</v>
      </c>
      <c r="AN148" s="24">
        <f t="shared" si="26"/>
        <v>3302</v>
      </c>
      <c r="AO148" s="24">
        <f t="shared" si="27"/>
        <v>47.5</v>
      </c>
      <c r="AP148" s="24">
        <f t="shared" si="28"/>
        <v>69.515789473684208</v>
      </c>
      <c r="AQ148" s="24">
        <v>0</v>
      </c>
      <c r="AR148" s="24">
        <f t="shared" si="29"/>
        <v>69.515789473684208</v>
      </c>
    </row>
    <row r="149" spans="1:44" x14ac:dyDescent="0.15">
      <c r="A149" s="26">
        <v>146</v>
      </c>
      <c r="B149" s="3" t="s">
        <v>162</v>
      </c>
      <c r="C149" s="15" t="s">
        <v>163</v>
      </c>
      <c r="D149" s="3" t="s">
        <v>19</v>
      </c>
      <c r="E149" s="4">
        <v>74</v>
      </c>
      <c r="F149" s="4">
        <v>69</v>
      </c>
      <c r="G149" s="4">
        <v>69</v>
      </c>
      <c r="H149" s="3" t="s">
        <v>19</v>
      </c>
      <c r="I149" s="4">
        <v>76</v>
      </c>
      <c r="J149" s="3" t="s">
        <v>19</v>
      </c>
      <c r="K149" s="4">
        <v>68</v>
      </c>
      <c r="L149" s="5" t="s">
        <v>328</v>
      </c>
      <c r="M149" s="3" t="s">
        <v>19</v>
      </c>
      <c r="N149" s="4">
        <v>90</v>
      </c>
      <c r="O149" s="4">
        <v>78</v>
      </c>
      <c r="P149" s="4">
        <v>64</v>
      </c>
      <c r="Q149" s="4">
        <v>62</v>
      </c>
      <c r="R149" s="24">
        <f>E149*2.5+F149*2+G149*2+I149*3+K149*1.5+L149*3+N149*2+O149*4+P149*3+Q149*2.5</f>
        <v>1789</v>
      </c>
      <c r="S149" s="24">
        <v>25.5</v>
      </c>
      <c r="T149" s="24">
        <f t="shared" si="24"/>
        <v>70.156862745098039</v>
      </c>
      <c r="V149" s="16" t="s">
        <v>162</v>
      </c>
      <c r="W149" s="19" t="s">
        <v>163</v>
      </c>
      <c r="X149" s="17">
        <v>63</v>
      </c>
      <c r="Y149" s="18" t="s">
        <v>19</v>
      </c>
      <c r="Z149" s="18" t="s">
        <v>19</v>
      </c>
      <c r="AA149" s="18" t="s">
        <v>19</v>
      </c>
      <c r="AB149" s="17">
        <v>72</v>
      </c>
      <c r="AC149" s="17">
        <v>59</v>
      </c>
      <c r="AD149" s="17">
        <v>72</v>
      </c>
      <c r="AE149" s="18" t="s">
        <v>19</v>
      </c>
      <c r="AF149" s="17">
        <v>49</v>
      </c>
      <c r="AG149" s="18" t="s">
        <v>19</v>
      </c>
      <c r="AH149" s="17">
        <v>80</v>
      </c>
      <c r="AI149" s="17">
        <v>65</v>
      </c>
      <c r="AJ149" s="17">
        <v>73</v>
      </c>
      <c r="AK149" s="24">
        <f>X149*1.5+AB149*3+AC149*2+AD149*2+AF149*3.5+AH149*6+AI149*3.5+AJ149*2</f>
        <v>1597.5</v>
      </c>
      <c r="AL149" s="24">
        <v>23.5</v>
      </c>
      <c r="AM149" s="24">
        <f t="shared" si="25"/>
        <v>67.978723404255319</v>
      </c>
      <c r="AN149" s="24">
        <f t="shared" si="26"/>
        <v>3386.5</v>
      </c>
      <c r="AO149" s="24">
        <f t="shared" si="27"/>
        <v>49</v>
      </c>
      <c r="AP149" s="24">
        <f t="shared" si="28"/>
        <v>69.112244897959187</v>
      </c>
      <c r="AQ149" s="24">
        <v>0</v>
      </c>
      <c r="AR149" s="24">
        <f t="shared" si="29"/>
        <v>69.112244897959187</v>
      </c>
    </row>
    <row r="150" spans="1:44" x14ac:dyDescent="0.15">
      <c r="A150" s="26">
        <v>147</v>
      </c>
      <c r="B150" s="3" t="s">
        <v>258</v>
      </c>
      <c r="C150" s="15" t="s">
        <v>259</v>
      </c>
      <c r="D150" s="3"/>
      <c r="E150" s="4">
        <v>85</v>
      </c>
      <c r="F150" s="4">
        <v>67</v>
      </c>
      <c r="G150" s="4">
        <v>80</v>
      </c>
      <c r="H150" s="3" t="s">
        <v>19</v>
      </c>
      <c r="I150" s="4">
        <v>70</v>
      </c>
      <c r="J150" s="3" t="s">
        <v>19</v>
      </c>
      <c r="K150" s="3" t="s">
        <v>19</v>
      </c>
      <c r="L150" s="4">
        <v>67</v>
      </c>
      <c r="M150" s="3" t="s">
        <v>19</v>
      </c>
      <c r="N150" s="3" t="s">
        <v>19</v>
      </c>
      <c r="O150" s="4">
        <v>77</v>
      </c>
      <c r="P150" s="4">
        <v>62</v>
      </c>
      <c r="Q150" s="5" t="s">
        <v>335</v>
      </c>
      <c r="R150" s="24">
        <f>E150*2.5+F150*2+G150*2+I150*3+L150*3+O150*4+P150*3+Q150*2.5</f>
        <v>1501.5</v>
      </c>
      <c r="S150" s="24">
        <v>22</v>
      </c>
      <c r="T150" s="24">
        <f t="shared" si="24"/>
        <v>68.25</v>
      </c>
      <c r="V150" s="16" t="s">
        <v>258</v>
      </c>
      <c r="W150" s="19" t="s">
        <v>259</v>
      </c>
      <c r="X150" s="17">
        <v>60</v>
      </c>
      <c r="Y150" s="18" t="s">
        <v>19</v>
      </c>
      <c r="Z150" s="18" t="s">
        <v>19</v>
      </c>
      <c r="AA150" s="18" t="s">
        <v>19</v>
      </c>
      <c r="AB150" s="17">
        <v>78</v>
      </c>
      <c r="AC150" s="17">
        <v>83</v>
      </c>
      <c r="AD150" s="18" t="s">
        <v>19</v>
      </c>
      <c r="AE150" s="17"/>
      <c r="AF150" s="17">
        <v>41</v>
      </c>
      <c r="AG150" s="17">
        <v>87</v>
      </c>
      <c r="AH150" s="17">
        <v>80</v>
      </c>
      <c r="AI150" s="17">
        <v>58</v>
      </c>
      <c r="AJ150" s="17">
        <v>73</v>
      </c>
      <c r="AK150" s="24">
        <f>X150*1.5+AB150*3+AC150*2+AF150*3.5+AG150*2+AH150*6+AI150*3.5+AJ150*2</f>
        <v>1636.5</v>
      </c>
      <c r="AL150" s="24">
        <v>23.5</v>
      </c>
      <c r="AM150" s="24">
        <f t="shared" si="25"/>
        <v>69.638297872340431</v>
      </c>
      <c r="AN150" s="24">
        <f t="shared" si="26"/>
        <v>3138</v>
      </c>
      <c r="AO150" s="24">
        <f t="shared" si="27"/>
        <v>45.5</v>
      </c>
      <c r="AP150" s="24">
        <f t="shared" si="28"/>
        <v>68.967032967032964</v>
      </c>
      <c r="AQ150" s="24">
        <v>0</v>
      </c>
      <c r="AR150" s="24">
        <f t="shared" si="29"/>
        <v>68.967032967032964</v>
      </c>
    </row>
    <row r="151" spans="1:44" x14ac:dyDescent="0.15">
      <c r="A151" s="26">
        <v>148</v>
      </c>
      <c r="B151" s="3" t="s">
        <v>310</v>
      </c>
      <c r="C151" s="3" t="s">
        <v>311</v>
      </c>
      <c r="D151" s="3" t="s">
        <v>19</v>
      </c>
      <c r="E151" s="4">
        <v>87</v>
      </c>
      <c r="F151" s="4">
        <v>69</v>
      </c>
      <c r="G151" s="4">
        <v>80</v>
      </c>
      <c r="H151" s="3" t="s">
        <v>19</v>
      </c>
      <c r="I151" s="4">
        <v>68</v>
      </c>
      <c r="J151" s="3" t="s">
        <v>19</v>
      </c>
      <c r="K151" s="3" t="s">
        <v>19</v>
      </c>
      <c r="L151" s="4">
        <v>69</v>
      </c>
      <c r="M151" s="4">
        <v>91</v>
      </c>
      <c r="N151" s="3" t="s">
        <v>19</v>
      </c>
      <c r="O151" s="4">
        <v>64</v>
      </c>
      <c r="P151" s="4">
        <v>72</v>
      </c>
      <c r="Q151" s="4">
        <v>62</v>
      </c>
      <c r="R151" s="24">
        <f>E151*2.5+F151*2+G151*2+I151*3+L151*3+M151*2+O151*4+P151*3+Q151*2.5</f>
        <v>1735.5</v>
      </c>
      <c r="S151" s="24">
        <v>24</v>
      </c>
      <c r="T151" s="24">
        <f t="shared" si="24"/>
        <v>72.3125</v>
      </c>
      <c r="V151" s="16" t="s">
        <v>310</v>
      </c>
      <c r="W151" s="19" t="s">
        <v>311</v>
      </c>
      <c r="X151" s="17">
        <v>63</v>
      </c>
      <c r="Y151" s="18" t="s">
        <v>19</v>
      </c>
      <c r="Z151" s="18" t="s">
        <v>19</v>
      </c>
      <c r="AA151" s="18" t="s">
        <v>19</v>
      </c>
      <c r="AB151" s="17">
        <v>75</v>
      </c>
      <c r="AC151" s="17">
        <v>79</v>
      </c>
      <c r="AD151" s="18" t="s">
        <v>19</v>
      </c>
      <c r="AE151" s="18" t="s">
        <v>19</v>
      </c>
      <c r="AF151" s="17">
        <v>42</v>
      </c>
      <c r="AG151" s="17">
        <v>82</v>
      </c>
      <c r="AH151" s="17">
        <v>68</v>
      </c>
      <c r="AI151" s="17">
        <v>57</v>
      </c>
      <c r="AJ151" s="17">
        <v>71</v>
      </c>
      <c r="AK151" s="24">
        <f>X151*1.5+AB151*3+AC151*2+AF151*3.5+AG151*2+AH151*6+AI151*3.5+AJ151*2</f>
        <v>1538</v>
      </c>
      <c r="AL151" s="24">
        <v>23.5</v>
      </c>
      <c r="AM151" s="24">
        <f t="shared" si="25"/>
        <v>65.446808510638292</v>
      </c>
      <c r="AN151" s="24">
        <f t="shared" si="26"/>
        <v>3273.5</v>
      </c>
      <c r="AO151" s="24">
        <f t="shared" si="27"/>
        <v>47.5</v>
      </c>
      <c r="AP151" s="24">
        <f t="shared" si="28"/>
        <v>68.915789473684214</v>
      </c>
      <c r="AQ151" s="24">
        <v>0</v>
      </c>
      <c r="AR151" s="24">
        <f t="shared" si="29"/>
        <v>68.915789473684214</v>
      </c>
    </row>
    <row r="152" spans="1:44" x14ac:dyDescent="0.15">
      <c r="A152" s="26">
        <v>149</v>
      </c>
      <c r="B152" s="3" t="s">
        <v>204</v>
      </c>
      <c r="C152" s="15" t="s">
        <v>205</v>
      </c>
      <c r="D152" s="3" t="s">
        <v>19</v>
      </c>
      <c r="E152" s="4">
        <v>77</v>
      </c>
      <c r="F152" s="4">
        <v>72</v>
      </c>
      <c r="G152" s="5" t="s">
        <v>324</v>
      </c>
      <c r="H152" s="3" t="s">
        <v>19</v>
      </c>
      <c r="I152" s="4">
        <v>73</v>
      </c>
      <c r="J152" s="3" t="s">
        <v>19</v>
      </c>
      <c r="K152" s="3" t="s">
        <v>19</v>
      </c>
      <c r="L152" s="5" t="s">
        <v>330</v>
      </c>
      <c r="M152" s="3" t="s">
        <v>19</v>
      </c>
      <c r="N152" s="3" t="s">
        <v>19</v>
      </c>
      <c r="O152" s="4">
        <v>78</v>
      </c>
      <c r="P152" s="4">
        <v>73</v>
      </c>
      <c r="Q152" s="4">
        <v>67</v>
      </c>
      <c r="R152" s="24">
        <f>E152*2.5+F152*2+G152*2+I152*3+L152*3+O152*4+P152*3+Q152*2.5</f>
        <v>1492</v>
      </c>
      <c r="S152" s="24">
        <v>22</v>
      </c>
      <c r="T152" s="24">
        <f t="shared" si="24"/>
        <v>67.818181818181813</v>
      </c>
      <c r="V152" s="16" t="s">
        <v>204</v>
      </c>
      <c r="W152" s="19" t="s">
        <v>205</v>
      </c>
      <c r="X152" s="17">
        <v>76</v>
      </c>
      <c r="Y152" s="18" t="s">
        <v>19</v>
      </c>
      <c r="Z152" s="18" t="s">
        <v>19</v>
      </c>
      <c r="AA152" s="18" t="s">
        <v>19</v>
      </c>
      <c r="AB152" s="17">
        <v>73</v>
      </c>
      <c r="AC152" s="17">
        <v>71</v>
      </c>
      <c r="AD152" s="17">
        <v>76</v>
      </c>
      <c r="AE152" s="18" t="s">
        <v>19</v>
      </c>
      <c r="AF152" s="17">
        <v>43</v>
      </c>
      <c r="AG152" s="17">
        <v>84</v>
      </c>
      <c r="AH152" s="17">
        <v>79</v>
      </c>
      <c r="AI152" s="17">
        <v>63</v>
      </c>
      <c r="AJ152" s="17">
        <v>70</v>
      </c>
      <c r="AK152" s="24">
        <f>X152*1.5+AB152*3+AC152*2+AD152*2+AF152*3.5+AG152*2+AH152*6+AI152*3.5+AJ152*2</f>
        <v>1780</v>
      </c>
      <c r="AL152" s="24">
        <v>25.5</v>
      </c>
      <c r="AM152" s="24">
        <f t="shared" si="25"/>
        <v>69.803921568627445</v>
      </c>
      <c r="AN152" s="24">
        <f t="shared" si="26"/>
        <v>3272</v>
      </c>
      <c r="AO152" s="24">
        <f t="shared" si="27"/>
        <v>47.5</v>
      </c>
      <c r="AP152" s="24">
        <f t="shared" si="28"/>
        <v>68.884210526315783</v>
      </c>
      <c r="AQ152" s="24">
        <v>0</v>
      </c>
      <c r="AR152" s="24">
        <f t="shared" si="29"/>
        <v>68.884210526315783</v>
      </c>
    </row>
    <row r="153" spans="1:44" x14ac:dyDescent="0.15">
      <c r="A153" s="26">
        <v>150</v>
      </c>
      <c r="B153" s="3" t="s">
        <v>220</v>
      </c>
      <c r="C153" s="15" t="s">
        <v>221</v>
      </c>
      <c r="D153" s="3" t="s">
        <v>19</v>
      </c>
      <c r="E153" s="4">
        <v>93</v>
      </c>
      <c r="F153" s="4">
        <v>67</v>
      </c>
      <c r="G153" s="4">
        <v>74</v>
      </c>
      <c r="H153" s="3" t="s">
        <v>19</v>
      </c>
      <c r="I153" s="4">
        <v>75</v>
      </c>
      <c r="J153" s="3" t="s">
        <v>19</v>
      </c>
      <c r="K153" s="3" t="s">
        <v>19</v>
      </c>
      <c r="L153" s="5" t="s">
        <v>328</v>
      </c>
      <c r="M153" s="3" t="s">
        <v>19</v>
      </c>
      <c r="N153" s="3" t="s">
        <v>19</v>
      </c>
      <c r="O153" s="4">
        <v>81</v>
      </c>
      <c r="P153" s="4">
        <v>79</v>
      </c>
      <c r="Q153" s="5" t="s">
        <v>337</v>
      </c>
      <c r="R153" s="24">
        <f>E153*2.5+F153*2+G153*2+I153*3+L153*3+O153*4+P153*3+Q153*2.5</f>
        <v>1587</v>
      </c>
      <c r="S153" s="24">
        <v>22</v>
      </c>
      <c r="T153" s="24">
        <f t="shared" si="24"/>
        <v>72.13636363636364</v>
      </c>
      <c r="V153" s="16" t="s">
        <v>220</v>
      </c>
      <c r="W153" s="19" t="s">
        <v>221</v>
      </c>
      <c r="X153" s="17">
        <v>71</v>
      </c>
      <c r="Y153" s="18" t="s">
        <v>19</v>
      </c>
      <c r="Z153" s="18" t="s">
        <v>19</v>
      </c>
      <c r="AA153" s="18" t="s">
        <v>19</v>
      </c>
      <c r="AB153" s="17">
        <v>78</v>
      </c>
      <c r="AC153" s="17">
        <v>86</v>
      </c>
      <c r="AD153" s="18" t="s">
        <v>19</v>
      </c>
      <c r="AE153" s="18" t="s">
        <v>19</v>
      </c>
      <c r="AF153" s="17">
        <v>30</v>
      </c>
      <c r="AG153" s="17">
        <v>85</v>
      </c>
      <c r="AH153" s="17">
        <v>75</v>
      </c>
      <c r="AI153" s="17">
        <v>58</v>
      </c>
      <c r="AJ153" s="17">
        <v>50</v>
      </c>
      <c r="AK153" s="24">
        <f>X153*1.5+AB153*3+AC153*2+AF153*3.5+AG153*2+AH153*6+AI153*3.5+AJ153*2</f>
        <v>1540.5</v>
      </c>
      <c r="AL153" s="24">
        <v>23.5</v>
      </c>
      <c r="AM153" s="24">
        <f t="shared" si="25"/>
        <v>65.553191489361708</v>
      </c>
      <c r="AN153" s="24">
        <f t="shared" si="26"/>
        <v>3127.5</v>
      </c>
      <c r="AO153" s="24">
        <f t="shared" si="27"/>
        <v>45.5</v>
      </c>
      <c r="AP153" s="24">
        <f t="shared" si="28"/>
        <v>68.736263736263737</v>
      </c>
      <c r="AQ153" s="24">
        <v>0</v>
      </c>
      <c r="AR153" s="24">
        <f t="shared" si="29"/>
        <v>68.736263736263737</v>
      </c>
    </row>
    <row r="154" spans="1:44" x14ac:dyDescent="0.15">
      <c r="A154" s="26">
        <v>151</v>
      </c>
      <c r="B154" s="3" t="s">
        <v>280</v>
      </c>
      <c r="C154" s="3" t="s">
        <v>281</v>
      </c>
      <c r="D154" s="3" t="s">
        <v>19</v>
      </c>
      <c r="E154" s="4">
        <v>74</v>
      </c>
      <c r="F154" s="4">
        <v>63</v>
      </c>
      <c r="G154" s="4">
        <v>77</v>
      </c>
      <c r="H154" s="3" t="s">
        <v>19</v>
      </c>
      <c r="I154" s="4">
        <v>67</v>
      </c>
      <c r="J154" s="3" t="s">
        <v>19</v>
      </c>
      <c r="K154" s="3" t="s">
        <v>19</v>
      </c>
      <c r="L154" s="4">
        <v>61</v>
      </c>
      <c r="M154" s="3" t="s">
        <v>19</v>
      </c>
      <c r="N154" s="4">
        <v>91</v>
      </c>
      <c r="O154" s="4">
        <v>95</v>
      </c>
      <c r="P154" s="4">
        <v>66</v>
      </c>
      <c r="Q154" s="4">
        <v>71</v>
      </c>
      <c r="R154" s="24">
        <f>E154*2.5+F154*2+G154*2+I154*3+L154*3+N154*2+O154*4+P154*3+Q154*2.5</f>
        <v>1786.5</v>
      </c>
      <c r="S154" s="24">
        <v>24</v>
      </c>
      <c r="T154" s="24">
        <f t="shared" si="24"/>
        <v>74.4375</v>
      </c>
      <c r="V154" s="16" t="s">
        <v>280</v>
      </c>
      <c r="W154" s="19" t="s">
        <v>281</v>
      </c>
      <c r="X154" s="17">
        <v>74</v>
      </c>
      <c r="Y154" s="18" t="s">
        <v>19</v>
      </c>
      <c r="Z154" s="18" t="s">
        <v>19</v>
      </c>
      <c r="AA154" s="18" t="s">
        <v>19</v>
      </c>
      <c r="AB154" s="17">
        <v>60</v>
      </c>
      <c r="AC154" s="17">
        <v>67</v>
      </c>
      <c r="AD154" s="18" t="s">
        <v>19</v>
      </c>
      <c r="AE154" s="18" t="s">
        <v>19</v>
      </c>
      <c r="AF154" s="17">
        <v>61</v>
      </c>
      <c r="AG154" s="18" t="s">
        <v>19</v>
      </c>
      <c r="AH154" s="17">
        <v>65</v>
      </c>
      <c r="AI154" s="17">
        <v>52</v>
      </c>
      <c r="AJ154" s="17">
        <v>64</v>
      </c>
      <c r="AK154" s="24">
        <f>X154*1.5+AB154*3+AC154*2+AF154*3.5+AH154*6+AI154*3.5+AJ154*2</f>
        <v>1338.5</v>
      </c>
      <c r="AL154" s="24">
        <v>21.5</v>
      </c>
      <c r="AM154" s="24">
        <f t="shared" si="25"/>
        <v>62.255813953488371</v>
      </c>
      <c r="AN154" s="24">
        <f t="shared" si="26"/>
        <v>3125</v>
      </c>
      <c r="AO154" s="24">
        <f t="shared" si="27"/>
        <v>45.5</v>
      </c>
      <c r="AP154" s="24">
        <f t="shared" si="28"/>
        <v>68.681318681318686</v>
      </c>
      <c r="AQ154" s="24">
        <v>0</v>
      </c>
      <c r="AR154" s="24">
        <f t="shared" si="29"/>
        <v>68.681318681318686</v>
      </c>
    </row>
    <row r="155" spans="1:44" x14ac:dyDescent="0.15">
      <c r="A155" s="26">
        <v>152</v>
      </c>
      <c r="B155" s="3" t="s">
        <v>126</v>
      </c>
      <c r="C155" s="15" t="s">
        <v>127</v>
      </c>
      <c r="D155" s="3" t="s">
        <v>19</v>
      </c>
      <c r="E155" s="4">
        <v>79</v>
      </c>
      <c r="F155" s="4">
        <v>69</v>
      </c>
      <c r="G155" s="4">
        <v>64</v>
      </c>
      <c r="H155" s="3" t="s">
        <v>19</v>
      </c>
      <c r="I155" s="4">
        <v>84</v>
      </c>
      <c r="J155" s="3" t="s">
        <v>19</v>
      </c>
      <c r="K155" s="3" t="s">
        <v>19</v>
      </c>
      <c r="L155" s="5" t="s">
        <v>333</v>
      </c>
      <c r="M155" s="3" t="s">
        <v>19</v>
      </c>
      <c r="N155" s="4">
        <v>81</v>
      </c>
      <c r="O155" s="4">
        <v>80</v>
      </c>
      <c r="P155" s="4">
        <v>63</v>
      </c>
      <c r="Q155" s="4">
        <v>60</v>
      </c>
      <c r="R155" s="24">
        <f>E155*2.5+F155*2+G155*2+I155*3+L155*3+N155*2+O155*4+P155*3+Q155*2.5</f>
        <v>1692.5</v>
      </c>
      <c r="S155" s="24">
        <v>24</v>
      </c>
      <c r="T155" s="24">
        <f t="shared" si="24"/>
        <v>70.520833333333329</v>
      </c>
      <c r="V155" s="16" t="s">
        <v>126</v>
      </c>
      <c r="W155" s="19" t="s">
        <v>127</v>
      </c>
      <c r="X155" s="17">
        <v>87</v>
      </c>
      <c r="Y155" s="18" t="s">
        <v>19</v>
      </c>
      <c r="Z155" s="18" t="s">
        <v>19</v>
      </c>
      <c r="AA155" s="18" t="s">
        <v>19</v>
      </c>
      <c r="AB155" s="17">
        <v>75</v>
      </c>
      <c r="AC155" s="17">
        <v>62</v>
      </c>
      <c r="AD155" s="17">
        <v>60</v>
      </c>
      <c r="AE155" s="18" t="s">
        <v>19</v>
      </c>
      <c r="AF155" s="17">
        <v>32</v>
      </c>
      <c r="AG155" s="18" t="s">
        <v>19</v>
      </c>
      <c r="AH155" s="17">
        <v>87</v>
      </c>
      <c r="AI155" s="17">
        <v>48</v>
      </c>
      <c r="AJ155" s="17">
        <v>77</v>
      </c>
      <c r="AK155" s="24">
        <f>X155*1.5+AB155*3+AC155*2+AD155*2+AF155*3.5+AH155*6+AI155*3.5+AJ155*2</f>
        <v>1555.5</v>
      </c>
      <c r="AL155" s="24">
        <v>23.5</v>
      </c>
      <c r="AM155" s="24">
        <f t="shared" si="25"/>
        <v>66.191489361702125</v>
      </c>
      <c r="AN155" s="24">
        <f t="shared" si="26"/>
        <v>3248</v>
      </c>
      <c r="AO155" s="24">
        <f t="shared" si="27"/>
        <v>47.5</v>
      </c>
      <c r="AP155" s="24">
        <f t="shared" si="28"/>
        <v>68.378947368421052</v>
      </c>
      <c r="AQ155" s="24">
        <v>0</v>
      </c>
      <c r="AR155" s="24">
        <f t="shared" si="29"/>
        <v>68.378947368421052</v>
      </c>
    </row>
    <row r="156" spans="1:44" x14ac:dyDescent="0.15">
      <c r="A156" s="26">
        <v>153</v>
      </c>
      <c r="B156" s="3" t="s">
        <v>160</v>
      </c>
      <c r="C156" s="3" t="s">
        <v>161</v>
      </c>
      <c r="D156" s="3" t="s">
        <v>19</v>
      </c>
      <c r="E156" s="4">
        <v>74</v>
      </c>
      <c r="F156" s="4">
        <v>64</v>
      </c>
      <c r="G156" s="4">
        <v>80</v>
      </c>
      <c r="H156" s="3" t="s">
        <v>19</v>
      </c>
      <c r="I156" s="4">
        <v>71</v>
      </c>
      <c r="J156" s="3" t="s">
        <v>19</v>
      </c>
      <c r="K156" s="3" t="s">
        <v>19</v>
      </c>
      <c r="L156" s="4">
        <v>61</v>
      </c>
      <c r="M156" s="3" t="s">
        <v>19</v>
      </c>
      <c r="N156" s="4">
        <v>89</v>
      </c>
      <c r="O156" s="4">
        <v>68</v>
      </c>
      <c r="P156" s="4">
        <v>60</v>
      </c>
      <c r="Q156" s="4">
        <v>76</v>
      </c>
      <c r="R156" s="24">
        <f>E156*2.5+F156*2+G156*2+I156*3+L156*3+N156*2+O156*4+P156*3+Q156*2.5</f>
        <v>1689</v>
      </c>
      <c r="S156" s="24">
        <v>24</v>
      </c>
      <c r="T156" s="24">
        <f t="shared" si="24"/>
        <v>70.375</v>
      </c>
      <c r="V156" s="16" t="s">
        <v>160</v>
      </c>
      <c r="W156" s="19" t="s">
        <v>161</v>
      </c>
      <c r="X156" s="17">
        <v>61</v>
      </c>
      <c r="Y156" s="18" t="s">
        <v>19</v>
      </c>
      <c r="Z156" s="18" t="s">
        <v>19</v>
      </c>
      <c r="AA156" s="18" t="s">
        <v>19</v>
      </c>
      <c r="AB156" s="17">
        <v>70</v>
      </c>
      <c r="AC156" s="17">
        <v>59</v>
      </c>
      <c r="AD156" s="17">
        <v>80</v>
      </c>
      <c r="AE156" s="17"/>
      <c r="AF156" s="17">
        <v>53</v>
      </c>
      <c r="AG156" s="18" t="s">
        <v>19</v>
      </c>
      <c r="AH156" s="17">
        <v>75</v>
      </c>
      <c r="AI156" s="17">
        <v>58</v>
      </c>
      <c r="AJ156" s="17">
        <v>68</v>
      </c>
      <c r="AK156" s="24">
        <f>X156*1.5+AB156*3+AC156*2+AD156*2+AF156*3.5+AH156*6+AI156*3.5+AJ156*2</f>
        <v>1554</v>
      </c>
      <c r="AL156" s="24">
        <v>23.5</v>
      </c>
      <c r="AM156" s="24">
        <f t="shared" si="25"/>
        <v>66.127659574468083</v>
      </c>
      <c r="AN156" s="24">
        <f t="shared" si="26"/>
        <v>3243</v>
      </c>
      <c r="AO156" s="24">
        <f t="shared" si="27"/>
        <v>47.5</v>
      </c>
      <c r="AP156" s="24">
        <f t="shared" si="28"/>
        <v>68.273684210526312</v>
      </c>
      <c r="AQ156" s="24">
        <v>0</v>
      </c>
      <c r="AR156" s="24">
        <f t="shared" si="29"/>
        <v>68.273684210526312</v>
      </c>
    </row>
    <row r="157" spans="1:44" x14ac:dyDescent="0.15">
      <c r="A157" s="26">
        <v>154</v>
      </c>
      <c r="B157" s="3" t="s">
        <v>54</v>
      </c>
      <c r="C157" s="7" t="s">
        <v>55</v>
      </c>
      <c r="D157" s="3"/>
      <c r="E157" s="4">
        <v>83</v>
      </c>
      <c r="F157" s="4">
        <v>62</v>
      </c>
      <c r="G157" s="4">
        <v>81</v>
      </c>
      <c r="H157" s="3" t="s">
        <v>19</v>
      </c>
      <c r="I157" s="4">
        <v>77</v>
      </c>
      <c r="J157" s="3"/>
      <c r="K157" s="3" t="s">
        <v>19</v>
      </c>
      <c r="L157" s="5" t="s">
        <v>326</v>
      </c>
      <c r="M157" s="4">
        <v>79</v>
      </c>
      <c r="N157" s="3" t="s">
        <v>19</v>
      </c>
      <c r="O157" s="4">
        <v>78</v>
      </c>
      <c r="P157" s="4">
        <v>62</v>
      </c>
      <c r="Q157" s="3">
        <v>37</v>
      </c>
      <c r="R157" s="24">
        <f>E157*2.5+F157*2+G157*2+I157*3+L157*3+M157*2+O157*4+P157*3+Q157*2.5</f>
        <v>1632</v>
      </c>
      <c r="S157" s="24">
        <v>24</v>
      </c>
      <c r="T157" s="24">
        <f t="shared" si="24"/>
        <v>68</v>
      </c>
      <c r="V157" s="16" t="s">
        <v>54</v>
      </c>
      <c r="W157" s="19" t="s">
        <v>55</v>
      </c>
      <c r="X157" s="17">
        <v>65</v>
      </c>
      <c r="Y157" s="18" t="s">
        <v>19</v>
      </c>
      <c r="Z157" s="18" t="s">
        <v>19</v>
      </c>
      <c r="AA157" s="18" t="s">
        <v>19</v>
      </c>
      <c r="AB157" s="17">
        <v>73</v>
      </c>
      <c r="AC157" s="17">
        <v>68</v>
      </c>
      <c r="AD157" s="18" t="s">
        <v>19</v>
      </c>
      <c r="AE157" s="17"/>
      <c r="AF157" s="17">
        <v>44</v>
      </c>
      <c r="AG157" s="17">
        <v>86</v>
      </c>
      <c r="AH157" s="17">
        <v>73</v>
      </c>
      <c r="AI157" s="17">
        <v>42</v>
      </c>
      <c r="AJ157" s="17">
        <v>73</v>
      </c>
      <c r="AK157" s="24">
        <f>X157*1.5+AB157*3+AC157*2+AF157*3.5+AG157*2+AH157*6+AI157*3.5+AJ157*2</f>
        <v>1509.5</v>
      </c>
      <c r="AL157" s="24">
        <v>23.5</v>
      </c>
      <c r="AM157" s="24">
        <f t="shared" si="25"/>
        <v>64.234042553191486</v>
      </c>
      <c r="AN157" s="24">
        <f t="shared" si="26"/>
        <v>3141.5</v>
      </c>
      <c r="AO157" s="24">
        <f t="shared" si="27"/>
        <v>47.5</v>
      </c>
      <c r="AP157" s="24">
        <f t="shared" si="28"/>
        <v>66.136842105263156</v>
      </c>
      <c r="AQ157" s="24">
        <v>0</v>
      </c>
      <c r="AR157" s="24">
        <f t="shared" si="29"/>
        <v>66.136842105263156</v>
      </c>
    </row>
    <row r="158" spans="1:44" x14ac:dyDescent="0.15">
      <c r="A158" s="26">
        <v>155</v>
      </c>
      <c r="B158" s="3" t="s">
        <v>50</v>
      </c>
      <c r="C158" s="7" t="s">
        <v>51</v>
      </c>
      <c r="D158" s="3" t="s">
        <v>19</v>
      </c>
      <c r="E158" s="4">
        <v>70</v>
      </c>
      <c r="F158" s="4">
        <v>67</v>
      </c>
      <c r="G158" s="4">
        <v>74</v>
      </c>
      <c r="H158" s="3" t="s">
        <v>19</v>
      </c>
      <c r="I158" s="4">
        <v>65</v>
      </c>
      <c r="J158" s="3" t="s">
        <v>19</v>
      </c>
      <c r="K158" s="4">
        <v>66</v>
      </c>
      <c r="L158" s="4">
        <v>63</v>
      </c>
      <c r="M158" s="4">
        <v>76</v>
      </c>
      <c r="N158" s="3" t="s">
        <v>19</v>
      </c>
      <c r="O158" s="4">
        <v>67</v>
      </c>
      <c r="P158" s="3">
        <v>55</v>
      </c>
      <c r="Q158" s="3">
        <v>24</v>
      </c>
      <c r="R158" s="24">
        <f>E158*2.5+F158*2+G158*2+I158*3+K158*1.5+L158*3+M158*2+O158*4+P158*3+Q158*2.5</f>
        <v>1585</v>
      </c>
      <c r="S158" s="24">
        <v>25.5</v>
      </c>
      <c r="T158" s="24">
        <f t="shared" si="24"/>
        <v>62.156862745098039</v>
      </c>
      <c r="V158" s="16" t="s">
        <v>50</v>
      </c>
      <c r="W158" s="19" t="s">
        <v>51</v>
      </c>
      <c r="X158" s="17">
        <v>61</v>
      </c>
      <c r="Y158" s="18" t="s">
        <v>19</v>
      </c>
      <c r="Z158" s="18" t="s">
        <v>19</v>
      </c>
      <c r="AA158" s="18" t="s">
        <v>19</v>
      </c>
      <c r="AB158" s="17">
        <v>73</v>
      </c>
      <c r="AC158" s="17">
        <v>78</v>
      </c>
      <c r="AD158" s="18" t="s">
        <v>19</v>
      </c>
      <c r="AE158" s="18" t="s">
        <v>19</v>
      </c>
      <c r="AF158" s="17">
        <v>30</v>
      </c>
      <c r="AG158" s="17">
        <v>89</v>
      </c>
      <c r="AH158" s="17">
        <v>81</v>
      </c>
      <c r="AI158" s="17">
        <v>49</v>
      </c>
      <c r="AJ158" s="17">
        <v>86</v>
      </c>
      <c r="AK158" s="24">
        <f>X158*1.5+AB158*3+AC158*2+AF158*3.5+AG158*2+AH158*6+AI158*3.5+AJ158*2</f>
        <v>1579</v>
      </c>
      <c r="AL158" s="24">
        <v>23.5</v>
      </c>
      <c r="AM158" s="24">
        <f t="shared" si="25"/>
        <v>67.191489361702125</v>
      </c>
      <c r="AN158" s="24">
        <f t="shared" si="26"/>
        <v>3164</v>
      </c>
      <c r="AO158" s="24">
        <f t="shared" si="27"/>
        <v>49</v>
      </c>
      <c r="AP158" s="24">
        <f t="shared" si="28"/>
        <v>64.571428571428569</v>
      </c>
      <c r="AQ158" s="24">
        <v>0</v>
      </c>
      <c r="AR158" s="24">
        <f t="shared" si="29"/>
        <v>64.571428571428569</v>
      </c>
    </row>
    <row r="159" spans="1:44" x14ac:dyDescent="0.15">
      <c r="A159" s="26">
        <v>156</v>
      </c>
      <c r="B159" s="11" t="s">
        <v>363</v>
      </c>
      <c r="C159" s="14" t="s">
        <v>364</v>
      </c>
      <c r="D159" s="4">
        <v>25</v>
      </c>
      <c r="E159" s="13">
        <v>79</v>
      </c>
      <c r="F159" s="10">
        <v>65</v>
      </c>
      <c r="G159" s="10">
        <v>74</v>
      </c>
      <c r="H159" s="10">
        <v>80</v>
      </c>
      <c r="I159" s="10">
        <v>68</v>
      </c>
      <c r="J159" s="10">
        <v>44</v>
      </c>
      <c r="K159" s="4"/>
      <c r="L159" s="10">
        <v>63</v>
      </c>
      <c r="M159" s="10">
        <v>90</v>
      </c>
      <c r="N159" s="4"/>
      <c r="O159" s="10">
        <v>87</v>
      </c>
      <c r="P159" s="10">
        <v>78</v>
      </c>
      <c r="Q159" s="10">
        <v>86</v>
      </c>
      <c r="R159" s="24">
        <f>D159*4.5+E159*2.5+F159*2+G159*2+H159*1.5+I159*3+J159*3+L159*3+M159*2+O159*4+P159*3+Q159*2.5</f>
        <v>2210</v>
      </c>
      <c r="S159" s="24">
        <v>33</v>
      </c>
      <c r="T159" s="24">
        <f t="shared" si="24"/>
        <v>66.969696969696969</v>
      </c>
      <c r="V159" s="16" t="s">
        <v>363</v>
      </c>
      <c r="W159" s="19" t="s">
        <v>364</v>
      </c>
      <c r="X159" s="17">
        <v>62</v>
      </c>
      <c r="Y159" s="18" t="s">
        <v>19</v>
      </c>
      <c r="Z159" s="18" t="s">
        <v>19</v>
      </c>
      <c r="AA159" s="18" t="s">
        <v>19</v>
      </c>
      <c r="AB159" s="17">
        <v>71</v>
      </c>
      <c r="AC159" s="17">
        <v>66</v>
      </c>
      <c r="AD159" s="18" t="s">
        <v>19</v>
      </c>
      <c r="AE159" s="18" t="s">
        <v>19</v>
      </c>
      <c r="AF159" s="17">
        <v>28</v>
      </c>
      <c r="AG159" s="17">
        <v>85</v>
      </c>
      <c r="AH159" s="17">
        <v>78</v>
      </c>
      <c r="AI159" s="17">
        <v>32</v>
      </c>
      <c r="AJ159" s="17">
        <v>70</v>
      </c>
      <c r="AK159" s="24">
        <f>X159*1.5+AB159*3+AC159*2+AF159*3.5+AG159*2+AH159*6+AI159*3.5+AJ159*2</f>
        <v>1426</v>
      </c>
      <c r="AL159" s="24">
        <v>23.5</v>
      </c>
      <c r="AM159" s="24">
        <f t="shared" si="25"/>
        <v>60.680851063829785</v>
      </c>
      <c r="AN159" s="24">
        <f t="shared" si="26"/>
        <v>3636</v>
      </c>
      <c r="AO159" s="24">
        <f t="shared" si="27"/>
        <v>56.5</v>
      </c>
      <c r="AP159" s="24">
        <f t="shared" si="28"/>
        <v>64.353982300884951</v>
      </c>
      <c r="AQ159" s="24">
        <v>0</v>
      </c>
      <c r="AR159" s="24">
        <f t="shared" si="29"/>
        <v>64.353982300884951</v>
      </c>
    </row>
    <row r="160" spans="1:44" x14ac:dyDescent="0.15">
      <c r="A160" s="26">
        <v>157</v>
      </c>
      <c r="B160" s="3" t="s">
        <v>200</v>
      </c>
      <c r="C160" s="15" t="s">
        <v>201</v>
      </c>
      <c r="D160" s="3" t="s">
        <v>19</v>
      </c>
      <c r="E160" s="4">
        <v>85</v>
      </c>
      <c r="F160" s="4">
        <v>67</v>
      </c>
      <c r="G160" s="4">
        <v>77</v>
      </c>
      <c r="H160" s="3" t="s">
        <v>19</v>
      </c>
      <c r="I160" s="4">
        <v>66</v>
      </c>
      <c r="J160" s="3" t="s">
        <v>19</v>
      </c>
      <c r="K160" s="4">
        <v>62</v>
      </c>
      <c r="L160" s="4">
        <v>66</v>
      </c>
      <c r="M160" s="4">
        <v>75</v>
      </c>
      <c r="N160" s="3" t="s">
        <v>19</v>
      </c>
      <c r="O160" s="5" t="s">
        <v>338</v>
      </c>
      <c r="P160" s="4">
        <v>75</v>
      </c>
      <c r="Q160" s="4">
        <v>64</v>
      </c>
      <c r="R160" s="24">
        <f>E160*2.5+F160*2+G160*2+I160*3+K160*1.5+L160*3+M160*2+O160*4+P160*3+Q160*2.5</f>
        <v>1744.5</v>
      </c>
      <c r="S160" s="25">
        <v>25.5</v>
      </c>
      <c r="T160" s="24">
        <f t="shared" si="24"/>
        <v>68.411764705882348</v>
      </c>
      <c r="V160" s="16" t="s">
        <v>200</v>
      </c>
      <c r="W160" s="19" t="s">
        <v>201</v>
      </c>
      <c r="X160" s="17">
        <v>62</v>
      </c>
      <c r="Y160" s="18" t="s">
        <v>19</v>
      </c>
      <c r="Z160" s="18" t="s">
        <v>19</v>
      </c>
      <c r="AA160" s="18" t="s">
        <v>19</v>
      </c>
      <c r="AB160" s="17">
        <v>73</v>
      </c>
      <c r="AC160" s="17">
        <v>58</v>
      </c>
      <c r="AD160" s="18" t="s">
        <v>19</v>
      </c>
      <c r="AE160" s="18" t="s">
        <v>19</v>
      </c>
      <c r="AF160" s="17">
        <v>26</v>
      </c>
      <c r="AG160" s="17">
        <v>84</v>
      </c>
      <c r="AH160" s="17">
        <v>75</v>
      </c>
      <c r="AI160" s="17">
        <v>22</v>
      </c>
      <c r="AJ160" s="17">
        <v>81</v>
      </c>
      <c r="AK160" s="24">
        <f>X160*1.5+AB160*3+AC160*2+AF160*3.5+AG160*2+AH160*6+AI160*3.5+AJ160*2</f>
        <v>1376</v>
      </c>
      <c r="AL160" s="24">
        <v>23.5</v>
      </c>
      <c r="AM160" s="24">
        <f t="shared" si="25"/>
        <v>58.553191489361701</v>
      </c>
      <c r="AN160" s="24">
        <f t="shared" si="26"/>
        <v>3120.5</v>
      </c>
      <c r="AO160" s="24">
        <f t="shared" si="27"/>
        <v>49</v>
      </c>
      <c r="AP160" s="24">
        <f t="shared" si="28"/>
        <v>63.683673469387756</v>
      </c>
      <c r="AQ160" s="24">
        <v>0</v>
      </c>
      <c r="AR160" s="24">
        <f t="shared" si="29"/>
        <v>63.683673469387756</v>
      </c>
    </row>
    <row r="161" spans="1:44" x14ac:dyDescent="0.15">
      <c r="A161" s="26">
        <v>158</v>
      </c>
      <c r="B161" s="3" t="s">
        <v>246</v>
      </c>
      <c r="C161" s="15" t="s">
        <v>247</v>
      </c>
      <c r="D161" s="3" t="s">
        <v>19</v>
      </c>
      <c r="E161" s="4">
        <v>86</v>
      </c>
      <c r="F161" s="4">
        <v>75</v>
      </c>
      <c r="G161" s="4">
        <v>64</v>
      </c>
      <c r="H161" s="3" t="s">
        <v>19</v>
      </c>
      <c r="I161" s="4">
        <v>63</v>
      </c>
      <c r="J161" s="3" t="s">
        <v>19</v>
      </c>
      <c r="K161" s="3" t="s">
        <v>19</v>
      </c>
      <c r="L161" s="5" t="s">
        <v>327</v>
      </c>
      <c r="M161" s="4">
        <v>77</v>
      </c>
      <c r="N161" s="3" t="s">
        <v>19</v>
      </c>
      <c r="O161" s="4">
        <v>67</v>
      </c>
      <c r="P161" s="4">
        <v>76</v>
      </c>
      <c r="Q161" s="5" t="s">
        <v>336</v>
      </c>
      <c r="R161" s="24">
        <f>E161*2.5+F161*2+G161*2+I161*3+L161*3+M161*2+O161*4+P161*3+Q161*2.5</f>
        <v>1543</v>
      </c>
      <c r="S161" s="24">
        <v>24</v>
      </c>
      <c r="T161" s="24">
        <f t="shared" si="24"/>
        <v>64.291666666666671</v>
      </c>
      <c r="V161" s="16" t="s">
        <v>246</v>
      </c>
      <c r="W161" s="19" t="s">
        <v>247</v>
      </c>
      <c r="X161" s="17">
        <v>67</v>
      </c>
      <c r="Y161" s="18" t="s">
        <v>19</v>
      </c>
      <c r="Z161" s="18" t="s">
        <v>19</v>
      </c>
      <c r="AA161" s="18" t="s">
        <v>19</v>
      </c>
      <c r="AB161" s="17">
        <v>67</v>
      </c>
      <c r="AC161" s="17">
        <v>45</v>
      </c>
      <c r="AD161" s="18" t="s">
        <v>19</v>
      </c>
      <c r="AE161" s="17"/>
      <c r="AF161" s="17">
        <v>18</v>
      </c>
      <c r="AG161" s="17">
        <v>83</v>
      </c>
      <c r="AH161" s="17">
        <v>84</v>
      </c>
      <c r="AI161" s="17">
        <v>29</v>
      </c>
      <c r="AJ161" s="17">
        <v>66</v>
      </c>
      <c r="AK161" s="24">
        <f>X161*1.5+AB161*3+AC161*2+AF161*3.5+AG161*2+AH161*6+AI161*3.5+AJ161*2</f>
        <v>1358</v>
      </c>
      <c r="AL161" s="24">
        <v>23.5</v>
      </c>
      <c r="AM161" s="24">
        <f t="shared" si="25"/>
        <v>57.787234042553195</v>
      </c>
      <c r="AN161" s="24">
        <f t="shared" si="26"/>
        <v>2901</v>
      </c>
      <c r="AO161" s="24">
        <f t="shared" si="27"/>
        <v>47.5</v>
      </c>
      <c r="AP161" s="24">
        <f t="shared" si="28"/>
        <v>61.073684210526316</v>
      </c>
      <c r="AQ161" s="24">
        <v>0</v>
      </c>
      <c r="AR161" s="24">
        <f t="shared" si="29"/>
        <v>61.073684210526316</v>
      </c>
    </row>
    <row r="164" spans="1:44" ht="13.5" customHeight="1" x14ac:dyDescent="0.15">
      <c r="G164" s="29" t="s">
        <v>377</v>
      </c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</row>
    <row r="165" spans="1:44" x14ac:dyDescent="0.15"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</row>
    <row r="166" spans="1:44" x14ac:dyDescent="0.15"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</row>
    <row r="167" spans="1:44" x14ac:dyDescent="0.15"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</row>
    <row r="168" spans="1:44" x14ac:dyDescent="0.15"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</row>
    <row r="169" spans="1:44" x14ac:dyDescent="0.15"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</row>
    <row r="170" spans="1:44" x14ac:dyDescent="0.15"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</row>
    <row r="171" spans="1:44" x14ac:dyDescent="0.15"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</row>
  </sheetData>
  <sortState ref="B3:AR161">
    <sortCondition descending="1" ref="AR3:AR161"/>
  </sortState>
  <mergeCells count="3">
    <mergeCell ref="D1:T2"/>
    <mergeCell ref="W1:AM2"/>
    <mergeCell ref="G164:X17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21"/>
  <sheetViews>
    <sheetView topLeftCell="B1" workbookViewId="0">
      <selection activeCell="C5" sqref="C5:I21"/>
    </sheetView>
  </sheetViews>
  <sheetFormatPr defaultRowHeight="13.5" x14ac:dyDescent="0.15"/>
  <cols>
    <col min="2" max="2" width="4.625" customWidth="1"/>
    <col min="4" max="4" width="12.875" customWidth="1"/>
    <col min="7" max="7" width="15.625" customWidth="1"/>
  </cols>
  <sheetData>
    <row r="2" spans="3:9" ht="15" customHeight="1" x14ac:dyDescent="0.15"/>
    <row r="5" spans="3:9" x14ac:dyDescent="0.15">
      <c r="C5" s="20"/>
      <c r="D5" s="20"/>
      <c r="E5" s="20"/>
      <c r="F5" s="20"/>
      <c r="G5" s="20"/>
      <c r="H5" s="20"/>
      <c r="I5" s="20"/>
    </row>
    <row r="6" spans="3:9" x14ac:dyDescent="0.15">
      <c r="C6" s="20"/>
      <c r="D6" s="20"/>
      <c r="E6" s="20"/>
      <c r="F6" s="20"/>
      <c r="G6" s="20"/>
      <c r="H6" s="20"/>
      <c r="I6" s="20"/>
    </row>
    <row r="7" spans="3:9" x14ac:dyDescent="0.15">
      <c r="C7" s="20"/>
      <c r="D7" s="20"/>
      <c r="E7" s="20"/>
      <c r="F7" s="20"/>
      <c r="G7" s="20"/>
      <c r="H7" s="20"/>
      <c r="I7" s="20"/>
    </row>
    <row r="8" spans="3:9" x14ac:dyDescent="0.15">
      <c r="C8" s="20"/>
      <c r="D8" s="20"/>
      <c r="E8" s="20"/>
      <c r="F8" s="20"/>
      <c r="G8" s="20"/>
      <c r="H8" s="20"/>
      <c r="I8" s="20"/>
    </row>
    <row r="9" spans="3:9" x14ac:dyDescent="0.15">
      <c r="C9" s="20"/>
      <c r="D9" s="20"/>
      <c r="E9" s="20"/>
      <c r="F9" s="20"/>
      <c r="G9" s="20"/>
      <c r="H9" s="20"/>
      <c r="I9" s="20"/>
    </row>
    <row r="10" spans="3:9" ht="18.75" x14ac:dyDescent="0.15">
      <c r="C10" s="20"/>
      <c r="D10" s="21"/>
      <c r="E10" s="21"/>
      <c r="F10" s="20"/>
      <c r="G10" s="21"/>
      <c r="H10" s="21"/>
      <c r="I10" s="20"/>
    </row>
    <row r="11" spans="3:9" ht="18.75" x14ac:dyDescent="0.15">
      <c r="C11" s="20"/>
      <c r="D11" s="21"/>
      <c r="E11" s="21"/>
      <c r="F11" s="20"/>
      <c r="G11" s="21"/>
      <c r="H11" s="21"/>
      <c r="I11" s="20"/>
    </row>
    <row r="12" spans="3:9" ht="18.75" x14ac:dyDescent="0.15">
      <c r="C12" s="20"/>
      <c r="D12" s="21"/>
      <c r="E12" s="21"/>
      <c r="F12" s="20"/>
      <c r="G12" s="20"/>
      <c r="H12" s="20"/>
      <c r="I12" s="20"/>
    </row>
    <row r="13" spans="3:9" ht="18.75" x14ac:dyDescent="0.15">
      <c r="C13" s="20"/>
      <c r="D13" s="21"/>
      <c r="E13" s="21"/>
      <c r="F13" s="20"/>
      <c r="G13" s="20"/>
      <c r="H13" s="20"/>
      <c r="I13" s="20"/>
    </row>
    <row r="14" spans="3:9" x14ac:dyDescent="0.15">
      <c r="C14" s="20"/>
      <c r="D14" s="20"/>
      <c r="E14" s="20"/>
      <c r="F14" s="20"/>
      <c r="G14" s="20"/>
      <c r="H14" s="20"/>
      <c r="I14" s="20"/>
    </row>
    <row r="15" spans="3:9" ht="18.75" x14ac:dyDescent="0.15">
      <c r="C15" s="20"/>
      <c r="D15" s="22"/>
      <c r="E15" s="22"/>
      <c r="F15" s="20"/>
      <c r="G15" s="20"/>
      <c r="H15" s="20"/>
      <c r="I15" s="20"/>
    </row>
    <row r="16" spans="3:9" ht="18.75" x14ac:dyDescent="0.15">
      <c r="C16" s="20"/>
      <c r="D16" s="22"/>
      <c r="E16" s="22"/>
      <c r="F16" s="20"/>
      <c r="G16" s="20"/>
      <c r="H16" s="20"/>
      <c r="I16" s="20"/>
    </row>
    <row r="17" spans="3:9" ht="18.75" x14ac:dyDescent="0.15">
      <c r="C17" s="20"/>
      <c r="D17" s="22"/>
      <c r="E17" s="22"/>
      <c r="F17" s="20"/>
      <c r="G17" s="20"/>
      <c r="H17" s="20"/>
      <c r="I17" s="20"/>
    </row>
    <row r="18" spans="3:9" ht="18.75" x14ac:dyDescent="0.15">
      <c r="C18" s="20"/>
      <c r="D18" s="22"/>
      <c r="E18" s="22"/>
      <c r="F18" s="20"/>
      <c r="G18" s="20"/>
      <c r="H18" s="20"/>
      <c r="I18" s="20"/>
    </row>
    <row r="19" spans="3:9" ht="18.75" x14ac:dyDescent="0.15">
      <c r="C19" s="20"/>
      <c r="D19" s="22"/>
      <c r="E19" s="22"/>
      <c r="F19" s="20"/>
      <c r="G19" s="20"/>
      <c r="H19" s="20"/>
      <c r="I19" s="20"/>
    </row>
    <row r="20" spans="3:9" ht="18.75" x14ac:dyDescent="0.15">
      <c r="C20" s="20"/>
      <c r="D20" s="22"/>
      <c r="E20" s="22"/>
      <c r="F20" s="20"/>
      <c r="G20" s="20"/>
      <c r="H20" s="20"/>
      <c r="I20" s="20"/>
    </row>
    <row r="21" spans="3:9" x14ac:dyDescent="0.15">
      <c r="C21" s="20"/>
      <c r="D21" s="20"/>
      <c r="E21" s="20"/>
      <c r="F21" s="20"/>
      <c r="G21" s="20"/>
      <c r="H21" s="20"/>
      <c r="I21" s="20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2015-09-10T08:33:21Z</dcterms:created>
  <dcterms:modified xsi:type="dcterms:W3CDTF">2015-09-19T07:31:35Z</dcterms:modified>
</cp:coreProperties>
</file>