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Sheet1" sheetId="1" r:id="rId1"/>
  </sheets>
  <definedNames>
    <definedName name="_xlnm._FilterDatabase" localSheetId="0" hidden="1">Sheet1!$A$1:$Z$48</definedName>
  </definedNames>
  <calcPr calcId="144525"/>
</workbook>
</file>

<file path=xl/sharedStrings.xml><?xml version="1.0" encoding="utf-8"?>
<sst xmlns="http://schemas.openxmlformats.org/spreadsheetml/2006/main" count="111">
  <si>
    <t>2015-2016学年第1学期班级成绩汇总表</t>
  </si>
  <si>
    <t>2015-2016学年第2学期班级成绩汇总表</t>
  </si>
  <si>
    <t>序号</t>
  </si>
  <si>
    <t>学号</t>
  </si>
  <si>
    <t>姓名</t>
  </si>
  <si>
    <t>*道路与桥梁工程CAD/选修课/4.5</t>
  </si>
  <si>
    <t>*桥梁检测/选修课/2</t>
  </si>
  <si>
    <t>城市道路与交通工程/必修课/3</t>
  </si>
  <si>
    <t>城市道路与交通工程课程设计/实践课/1</t>
  </si>
  <si>
    <t>公路养护管理/选修课/1.5</t>
  </si>
  <si>
    <t>航空概论/拓展选修课/1.5</t>
  </si>
  <si>
    <t>结构力学/必修课/4</t>
  </si>
  <si>
    <t>桥梁工程施工(案例)/必修课/3</t>
  </si>
  <si>
    <t>桥梁工程施工课程设计/实践课/1</t>
  </si>
  <si>
    <t>加权成绩1</t>
  </si>
  <si>
    <t>学分1</t>
  </si>
  <si>
    <t>综合成绩1</t>
  </si>
  <si>
    <t>毕业论文(设计)/实践课/10</t>
  </si>
  <si>
    <t>毕业实习/实践课/4</t>
  </si>
  <si>
    <t>加权成绩2</t>
  </si>
  <si>
    <t xml:space="preserve">学分2 </t>
  </si>
  <si>
    <t>综合成绩2</t>
  </si>
  <si>
    <t>总加权成绩</t>
  </si>
  <si>
    <t>总学分</t>
  </si>
  <si>
    <t>总综合成绩</t>
  </si>
  <si>
    <t>140995136</t>
  </si>
  <si>
    <t>王熠</t>
  </si>
  <si>
    <t/>
  </si>
  <si>
    <t>85</t>
  </si>
  <si>
    <t>95</t>
  </si>
  <si>
    <t>140995111</t>
  </si>
  <si>
    <t>许咏毅</t>
  </si>
  <si>
    <t>65</t>
  </si>
  <si>
    <t>140995134</t>
  </si>
  <si>
    <t>李冬艳</t>
  </si>
  <si>
    <t>75</t>
  </si>
  <si>
    <t>140995130</t>
  </si>
  <si>
    <t>文圆圆</t>
  </si>
  <si>
    <t>140995135</t>
  </si>
  <si>
    <t>李小曼</t>
  </si>
  <si>
    <t>140995139</t>
  </si>
  <si>
    <t>朱云云</t>
  </si>
  <si>
    <t>140995128</t>
  </si>
  <si>
    <t>王跃腾</t>
  </si>
  <si>
    <t>140995112</t>
  </si>
  <si>
    <t>王枭翔</t>
  </si>
  <si>
    <t>140995118</t>
  </si>
  <si>
    <t>马利南</t>
  </si>
  <si>
    <t>140995132</t>
  </si>
  <si>
    <t>刘章卓</t>
  </si>
  <si>
    <t>140995103</t>
  </si>
  <si>
    <t>冯晨辉</t>
  </si>
  <si>
    <t>140995129</t>
  </si>
  <si>
    <t>薛春清</t>
  </si>
  <si>
    <t>140995137</t>
  </si>
  <si>
    <t>张艳</t>
  </si>
  <si>
    <t>140995141</t>
  </si>
  <si>
    <t>梁莹</t>
  </si>
  <si>
    <t>140995101</t>
  </si>
  <si>
    <t>杨栽堉</t>
  </si>
  <si>
    <t>140995115</t>
  </si>
  <si>
    <t>姚江鹏</t>
  </si>
  <si>
    <t>140995125</t>
  </si>
  <si>
    <t>张文博</t>
  </si>
  <si>
    <t>140995117</t>
  </si>
  <si>
    <t>余俊杰</t>
  </si>
  <si>
    <t>140995116</t>
  </si>
  <si>
    <t>杨启东</t>
  </si>
  <si>
    <t>140995109</t>
  </si>
  <si>
    <t>李东好</t>
  </si>
  <si>
    <t>140995122</t>
  </si>
  <si>
    <t>杨圣洁</t>
  </si>
  <si>
    <t>140995126</t>
  </si>
  <si>
    <t>任江楠</t>
  </si>
  <si>
    <t>140995131</t>
  </si>
  <si>
    <t>郭东琴</t>
  </si>
  <si>
    <t>140995138</t>
  </si>
  <si>
    <t>易慧</t>
  </si>
  <si>
    <t>140995127</t>
  </si>
  <si>
    <t>李航远</t>
  </si>
  <si>
    <t>140995120</t>
  </si>
  <si>
    <t>霍小永</t>
  </si>
  <si>
    <t>140995104</t>
  </si>
  <si>
    <t>杨坤</t>
  </si>
  <si>
    <t>140995123</t>
  </si>
  <si>
    <t>贾旭晨</t>
  </si>
  <si>
    <t>140995108</t>
  </si>
  <si>
    <t>窦永杰</t>
  </si>
  <si>
    <t>140995102</t>
  </si>
  <si>
    <t>马文科</t>
  </si>
  <si>
    <t>140995113</t>
  </si>
  <si>
    <t>景晓博</t>
  </si>
  <si>
    <t>140995105</t>
  </si>
  <si>
    <t>张朋辉</t>
  </si>
  <si>
    <t>140995106</t>
  </si>
  <si>
    <t>楚加庆</t>
  </si>
  <si>
    <t>140995121</t>
  </si>
  <si>
    <t>郭保福</t>
  </si>
  <si>
    <t>140995114</t>
  </si>
  <si>
    <t>陈小堃</t>
  </si>
  <si>
    <t>140995140</t>
  </si>
  <si>
    <t>张笑楠</t>
  </si>
  <si>
    <t>140995124</t>
  </si>
  <si>
    <t>冀利</t>
  </si>
  <si>
    <t>140995110</t>
  </si>
  <si>
    <t>毛华武</t>
  </si>
  <si>
    <t>140995119</t>
  </si>
  <si>
    <t>武奇</t>
  </si>
  <si>
    <t>140995107</t>
  </si>
  <si>
    <t>张宁</t>
  </si>
  <si>
    <t>备注：标红的为有科目挂科的，序号标红的为一学年中有挂科情况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</si>
</sst>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9" fillId="11" borderId="3" applyNumberFormat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quotePrefix="1">
      <alignment horizontal="left" vertical="center"/>
    </xf>
    <xf numFmtId="0" fontId="1" fillId="0" borderId="1" xfId="0" applyFont="1" applyBorder="1" applyAlignment="1" quotePrefix="1">
      <alignment horizontal="left" vertical="center"/>
    </xf>
    <xf numFmtId="0" fontId="1" fillId="3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48"/>
  <sheetViews>
    <sheetView tabSelected="1" topLeftCell="C16" workbookViewId="0">
      <selection activeCell="G33" sqref="G33"/>
    </sheetView>
  </sheetViews>
  <sheetFormatPr defaultColWidth="9" defaultRowHeight="14.4"/>
  <cols>
    <col min="1" max="1" width="3.62962962962963" style="1" customWidth="1"/>
    <col min="2" max="2" width="10.4444444444444" style="2" customWidth="1"/>
    <col min="3" max="3" width="7.88888888888889" style="1" customWidth="1"/>
    <col min="4" max="12" width="10.4444444444444" style="1" customWidth="1"/>
    <col min="13" max="15" width="10" customWidth="1"/>
    <col min="17" max="17" width="10.4444444444444" customWidth="1"/>
    <col min="21" max="26" width="12.2222222222222" customWidth="1"/>
  </cols>
  <sheetData>
    <row r="1" spans="1:26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Q1" s="3" t="s">
        <v>1</v>
      </c>
      <c r="R1" s="3"/>
      <c r="S1" s="3"/>
      <c r="T1" s="3"/>
      <c r="U1" s="3"/>
      <c r="V1" s="3"/>
      <c r="W1" s="3"/>
      <c r="X1" s="3"/>
      <c r="Y1" s="3"/>
      <c r="Z1" s="3"/>
    </row>
    <row r="2" spans="1:26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54" customHeight="1" spans="1:26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12" t="s">
        <v>14</v>
      </c>
      <c r="N3" s="12" t="s">
        <v>15</v>
      </c>
      <c r="O3" s="12" t="s">
        <v>16</v>
      </c>
      <c r="Q3" s="5" t="s">
        <v>3</v>
      </c>
      <c r="R3" s="5" t="s">
        <v>4</v>
      </c>
      <c r="S3" s="5" t="s">
        <v>17</v>
      </c>
      <c r="T3" s="5" t="s">
        <v>18</v>
      </c>
      <c r="U3" s="12" t="s">
        <v>19</v>
      </c>
      <c r="V3" s="12" t="s">
        <v>20</v>
      </c>
      <c r="W3" s="12" t="s">
        <v>21</v>
      </c>
      <c r="X3" s="12" t="s">
        <v>22</v>
      </c>
      <c r="Y3" s="12" t="s">
        <v>23</v>
      </c>
      <c r="Z3" s="12" t="s">
        <v>24</v>
      </c>
    </row>
    <row r="4" spans="1:26">
      <c r="A4" s="7">
        <v>1</v>
      </c>
      <c r="B4" s="16" t="s">
        <v>25</v>
      </c>
      <c r="C4" s="17" t="s">
        <v>26</v>
      </c>
      <c r="D4" s="7">
        <v>95</v>
      </c>
      <c r="E4" s="7">
        <v>89</v>
      </c>
      <c r="F4" s="7">
        <v>96</v>
      </c>
      <c r="G4" s="7">
        <v>96</v>
      </c>
      <c r="H4" s="7">
        <v>87</v>
      </c>
      <c r="I4" s="17" t="s">
        <v>27</v>
      </c>
      <c r="J4" s="17" t="s">
        <v>27</v>
      </c>
      <c r="K4" s="7">
        <v>89</v>
      </c>
      <c r="L4" s="17" t="s">
        <v>28</v>
      </c>
      <c r="M4" s="13">
        <f t="shared" ref="M4:M10" si="0">D4*4.5+E4*2+F4*3+G4+H4*1.5+K4*3+L4</f>
        <v>1472</v>
      </c>
      <c r="N4" s="13">
        <f t="shared" ref="N4:N10" si="1">4.5+2+3+1+1.5+3+1</f>
        <v>16</v>
      </c>
      <c r="O4" s="13">
        <f>M4/N4</f>
        <v>92</v>
      </c>
      <c r="Q4" s="17" t="s">
        <v>25</v>
      </c>
      <c r="R4" s="17" t="s">
        <v>26</v>
      </c>
      <c r="S4" s="17" t="s">
        <v>29</v>
      </c>
      <c r="T4" s="17" t="s">
        <v>29</v>
      </c>
      <c r="U4" s="13">
        <f t="shared" ref="U4:U43" si="2">S4*10+T4*4</f>
        <v>1330</v>
      </c>
      <c r="V4" s="13">
        <f t="shared" ref="V4:V43" si="3">10+4</f>
        <v>14</v>
      </c>
      <c r="W4" s="13">
        <f>U4/V4</f>
        <v>95</v>
      </c>
      <c r="X4" s="13">
        <f>M4+U4</f>
        <v>2802</v>
      </c>
      <c r="Y4" s="13">
        <f t="shared" ref="Y4:Y43" si="4">N4+V4</f>
        <v>30</v>
      </c>
      <c r="Z4" s="13">
        <f>X4/Y4</f>
        <v>93.4</v>
      </c>
    </row>
    <row r="5" spans="1:26">
      <c r="A5" s="7">
        <v>2</v>
      </c>
      <c r="B5" s="16" t="s">
        <v>30</v>
      </c>
      <c r="C5" s="17" t="s">
        <v>31</v>
      </c>
      <c r="D5" s="7">
        <v>97</v>
      </c>
      <c r="E5" s="7">
        <v>86</v>
      </c>
      <c r="F5" s="7">
        <v>82</v>
      </c>
      <c r="G5" s="7">
        <v>88</v>
      </c>
      <c r="H5" s="7">
        <v>80</v>
      </c>
      <c r="I5" s="17" t="s">
        <v>27</v>
      </c>
      <c r="J5" s="17" t="s">
        <v>27</v>
      </c>
      <c r="K5" s="7">
        <v>84</v>
      </c>
      <c r="L5" s="17" t="s">
        <v>32</v>
      </c>
      <c r="M5" s="13">
        <f t="shared" si="0"/>
        <v>1379.5</v>
      </c>
      <c r="N5" s="13">
        <f t="shared" si="1"/>
        <v>16</v>
      </c>
      <c r="O5" s="13">
        <f t="shared" ref="O5:O11" si="5">M5/N5</f>
        <v>86.21875</v>
      </c>
      <c r="Q5" s="17" t="s">
        <v>30</v>
      </c>
      <c r="R5" s="17" t="s">
        <v>31</v>
      </c>
      <c r="S5" s="17" t="s">
        <v>29</v>
      </c>
      <c r="T5" s="17" t="s">
        <v>29</v>
      </c>
      <c r="U5" s="13">
        <f t="shared" si="2"/>
        <v>1330</v>
      </c>
      <c r="V5" s="13">
        <f t="shared" si="3"/>
        <v>14</v>
      </c>
      <c r="W5" s="13">
        <f t="shared" ref="W5:W13" si="6">U5/V5</f>
        <v>95</v>
      </c>
      <c r="X5" s="13">
        <f t="shared" ref="X5:X43" si="7">M5+U5</f>
        <v>2709.5</v>
      </c>
      <c r="Y5" s="13">
        <f t="shared" si="4"/>
        <v>30</v>
      </c>
      <c r="Z5" s="13">
        <f t="shared" ref="Z5:Z43" si="8">X5/Y5</f>
        <v>90.3166666666667</v>
      </c>
    </row>
    <row r="6" spans="1:26">
      <c r="A6" s="7">
        <v>3</v>
      </c>
      <c r="B6" s="16" t="s">
        <v>33</v>
      </c>
      <c r="C6" s="17" t="s">
        <v>34</v>
      </c>
      <c r="D6" s="7">
        <v>93</v>
      </c>
      <c r="E6" s="7">
        <v>79</v>
      </c>
      <c r="F6" s="7">
        <v>95</v>
      </c>
      <c r="G6" s="7">
        <v>96</v>
      </c>
      <c r="H6" s="7">
        <v>93</v>
      </c>
      <c r="I6" s="17" t="s">
        <v>27</v>
      </c>
      <c r="J6" s="17" t="s">
        <v>27</v>
      </c>
      <c r="K6" s="7">
        <v>81</v>
      </c>
      <c r="L6" s="17" t="s">
        <v>35</v>
      </c>
      <c r="M6" s="13">
        <f t="shared" si="0"/>
        <v>1415</v>
      </c>
      <c r="N6" s="13">
        <f t="shared" si="1"/>
        <v>16</v>
      </c>
      <c r="O6" s="13">
        <f t="shared" si="5"/>
        <v>88.4375</v>
      </c>
      <c r="Q6" s="17" t="s">
        <v>33</v>
      </c>
      <c r="R6" s="17" t="s">
        <v>34</v>
      </c>
      <c r="S6" s="17" t="s">
        <v>28</v>
      </c>
      <c r="T6" s="17" t="s">
        <v>29</v>
      </c>
      <c r="U6" s="13">
        <f t="shared" si="2"/>
        <v>1230</v>
      </c>
      <c r="V6" s="13">
        <f t="shared" si="3"/>
        <v>14</v>
      </c>
      <c r="W6" s="13">
        <f t="shared" si="6"/>
        <v>87.8571428571429</v>
      </c>
      <c r="X6" s="13">
        <f t="shared" si="7"/>
        <v>2645</v>
      </c>
      <c r="Y6" s="13">
        <f t="shared" si="4"/>
        <v>30</v>
      </c>
      <c r="Z6" s="13">
        <f t="shared" si="8"/>
        <v>88.1666666666667</v>
      </c>
    </row>
    <row r="7" spans="1:26">
      <c r="A7" s="7">
        <v>4</v>
      </c>
      <c r="B7" s="16" t="s">
        <v>36</v>
      </c>
      <c r="C7" s="17" t="s">
        <v>37</v>
      </c>
      <c r="D7" s="7">
        <v>92</v>
      </c>
      <c r="E7" s="7">
        <v>80</v>
      </c>
      <c r="F7" s="7">
        <v>81</v>
      </c>
      <c r="G7" s="7">
        <v>87</v>
      </c>
      <c r="H7" s="7">
        <v>93</v>
      </c>
      <c r="I7" s="17" t="s">
        <v>27</v>
      </c>
      <c r="J7" s="17" t="s">
        <v>27</v>
      </c>
      <c r="K7" s="7">
        <v>79</v>
      </c>
      <c r="L7" s="17" t="s">
        <v>28</v>
      </c>
      <c r="M7" s="13">
        <f t="shared" si="0"/>
        <v>1365.5</v>
      </c>
      <c r="N7" s="13">
        <f t="shared" si="1"/>
        <v>16</v>
      </c>
      <c r="O7" s="13">
        <f t="shared" si="5"/>
        <v>85.34375</v>
      </c>
      <c r="Q7" s="17" t="s">
        <v>36</v>
      </c>
      <c r="R7" s="17" t="s">
        <v>37</v>
      </c>
      <c r="S7" s="17" t="s">
        <v>28</v>
      </c>
      <c r="T7" s="17" t="s">
        <v>29</v>
      </c>
      <c r="U7" s="13">
        <f t="shared" si="2"/>
        <v>1230</v>
      </c>
      <c r="V7" s="13">
        <f t="shared" si="3"/>
        <v>14</v>
      </c>
      <c r="W7" s="13">
        <f t="shared" si="6"/>
        <v>87.8571428571429</v>
      </c>
      <c r="X7" s="13">
        <f t="shared" si="7"/>
        <v>2595.5</v>
      </c>
      <c r="Y7" s="13">
        <f t="shared" si="4"/>
        <v>30</v>
      </c>
      <c r="Z7" s="13">
        <f t="shared" si="8"/>
        <v>86.5166666666667</v>
      </c>
    </row>
    <row r="8" spans="1:26">
      <c r="A8" s="7">
        <v>5</v>
      </c>
      <c r="B8" s="16" t="s">
        <v>38</v>
      </c>
      <c r="C8" s="17" t="s">
        <v>39</v>
      </c>
      <c r="D8" s="7">
        <v>96</v>
      </c>
      <c r="E8" s="7">
        <v>85</v>
      </c>
      <c r="F8" s="7">
        <v>90</v>
      </c>
      <c r="G8" s="7">
        <v>91</v>
      </c>
      <c r="H8" s="7">
        <v>83</v>
      </c>
      <c r="I8" s="17" t="s">
        <v>27</v>
      </c>
      <c r="J8" s="17" t="s">
        <v>27</v>
      </c>
      <c r="K8" s="7">
        <v>79</v>
      </c>
      <c r="L8" s="17" t="s">
        <v>35</v>
      </c>
      <c r="M8" s="13">
        <f t="shared" si="0"/>
        <v>1399.5</v>
      </c>
      <c r="N8" s="13">
        <f t="shared" si="1"/>
        <v>16</v>
      </c>
      <c r="O8" s="13">
        <f t="shared" si="5"/>
        <v>87.46875</v>
      </c>
      <c r="Q8" s="17" t="s">
        <v>38</v>
      </c>
      <c r="R8" s="17" t="s">
        <v>39</v>
      </c>
      <c r="S8" s="17" t="s">
        <v>28</v>
      </c>
      <c r="T8" s="17" t="s">
        <v>28</v>
      </c>
      <c r="U8" s="13">
        <f t="shared" si="2"/>
        <v>1190</v>
      </c>
      <c r="V8" s="13">
        <f t="shared" si="3"/>
        <v>14</v>
      </c>
      <c r="W8" s="13">
        <f t="shared" si="6"/>
        <v>85</v>
      </c>
      <c r="X8" s="13">
        <f t="shared" si="7"/>
        <v>2589.5</v>
      </c>
      <c r="Y8" s="13">
        <f t="shared" si="4"/>
        <v>30</v>
      </c>
      <c r="Z8" s="13">
        <f t="shared" si="8"/>
        <v>86.3166666666667</v>
      </c>
    </row>
    <row r="9" spans="1:26">
      <c r="A9" s="7">
        <v>6</v>
      </c>
      <c r="B9" s="16" t="s">
        <v>40</v>
      </c>
      <c r="C9" s="17" t="s">
        <v>41</v>
      </c>
      <c r="D9" s="7">
        <v>86</v>
      </c>
      <c r="E9" s="7">
        <v>88</v>
      </c>
      <c r="F9" s="7">
        <v>82</v>
      </c>
      <c r="G9" s="7">
        <v>87</v>
      </c>
      <c r="H9" s="7">
        <v>85</v>
      </c>
      <c r="I9" s="17" t="s">
        <v>27</v>
      </c>
      <c r="J9" s="17" t="s">
        <v>27</v>
      </c>
      <c r="K9" s="7">
        <v>79</v>
      </c>
      <c r="L9" s="17" t="s">
        <v>28</v>
      </c>
      <c r="M9" s="13">
        <f t="shared" si="0"/>
        <v>1345.5</v>
      </c>
      <c r="N9" s="13">
        <f t="shared" si="1"/>
        <v>16</v>
      </c>
      <c r="O9" s="13">
        <f t="shared" si="5"/>
        <v>84.09375</v>
      </c>
      <c r="Q9" s="17" t="s">
        <v>40</v>
      </c>
      <c r="R9" s="17" t="s">
        <v>41</v>
      </c>
      <c r="S9" s="17" t="s">
        <v>28</v>
      </c>
      <c r="T9" s="17" t="s">
        <v>29</v>
      </c>
      <c r="U9" s="13">
        <f t="shared" si="2"/>
        <v>1230</v>
      </c>
      <c r="V9" s="13">
        <f t="shared" si="3"/>
        <v>14</v>
      </c>
      <c r="W9" s="13">
        <f t="shared" si="6"/>
        <v>87.8571428571429</v>
      </c>
      <c r="X9" s="13">
        <f t="shared" si="7"/>
        <v>2575.5</v>
      </c>
      <c r="Y9" s="13">
        <f t="shared" si="4"/>
        <v>30</v>
      </c>
      <c r="Z9" s="13">
        <f t="shared" si="8"/>
        <v>85.85</v>
      </c>
    </row>
    <row r="10" spans="1:26">
      <c r="A10" s="7">
        <v>7</v>
      </c>
      <c r="B10" s="16" t="s">
        <v>42</v>
      </c>
      <c r="C10" s="17" t="s">
        <v>43</v>
      </c>
      <c r="D10" s="7">
        <v>91</v>
      </c>
      <c r="E10" s="7">
        <v>76</v>
      </c>
      <c r="F10" s="7">
        <v>77</v>
      </c>
      <c r="G10" s="7">
        <v>78</v>
      </c>
      <c r="H10" s="7">
        <v>82</v>
      </c>
      <c r="I10" s="17" t="s">
        <v>27</v>
      </c>
      <c r="J10" s="17" t="s">
        <v>27</v>
      </c>
      <c r="K10" s="7">
        <v>80</v>
      </c>
      <c r="L10" s="17" t="s">
        <v>29</v>
      </c>
      <c r="M10" s="13">
        <f t="shared" si="0"/>
        <v>1328.5</v>
      </c>
      <c r="N10" s="13">
        <f t="shared" si="1"/>
        <v>16</v>
      </c>
      <c r="O10" s="13">
        <f t="shared" si="5"/>
        <v>83.03125</v>
      </c>
      <c r="Q10" s="17" t="s">
        <v>42</v>
      </c>
      <c r="R10" s="17" t="s">
        <v>43</v>
      </c>
      <c r="S10" s="17" t="s">
        <v>28</v>
      </c>
      <c r="T10" s="17" t="s">
        <v>29</v>
      </c>
      <c r="U10" s="13">
        <f t="shared" si="2"/>
        <v>1230</v>
      </c>
      <c r="V10" s="13">
        <f t="shared" si="3"/>
        <v>14</v>
      </c>
      <c r="W10" s="13">
        <f t="shared" si="6"/>
        <v>87.8571428571429</v>
      </c>
      <c r="X10" s="13">
        <f t="shared" si="7"/>
        <v>2558.5</v>
      </c>
      <c r="Y10" s="13">
        <f t="shared" si="4"/>
        <v>30</v>
      </c>
      <c r="Z10" s="13">
        <f t="shared" si="8"/>
        <v>85.2833333333333</v>
      </c>
    </row>
    <row r="11" spans="1:26">
      <c r="A11" s="7">
        <v>8</v>
      </c>
      <c r="B11" s="16" t="s">
        <v>44</v>
      </c>
      <c r="C11" s="17" t="s">
        <v>45</v>
      </c>
      <c r="D11" s="7">
        <v>91</v>
      </c>
      <c r="E11" s="7">
        <v>84</v>
      </c>
      <c r="F11" s="7">
        <v>87</v>
      </c>
      <c r="G11" s="7">
        <v>91</v>
      </c>
      <c r="H11" s="7">
        <v>82</v>
      </c>
      <c r="I11" s="9">
        <v>75</v>
      </c>
      <c r="J11" s="17" t="s">
        <v>27</v>
      </c>
      <c r="K11" s="7">
        <v>73</v>
      </c>
      <c r="L11" s="17" t="s">
        <v>32</v>
      </c>
      <c r="M11" s="13">
        <f>D11*4.5+E11*2+F11*3+G11+H11*1.5+I11*1.5+K11*3+L11</f>
        <v>1449</v>
      </c>
      <c r="N11" s="13">
        <f>4.5+2+3+1+1.5+3+1+1.5</f>
        <v>17.5</v>
      </c>
      <c r="O11" s="13">
        <f t="shared" si="5"/>
        <v>82.8</v>
      </c>
      <c r="Q11" s="17" t="s">
        <v>44</v>
      </c>
      <c r="R11" s="17" t="s">
        <v>45</v>
      </c>
      <c r="S11" s="17" t="s">
        <v>28</v>
      </c>
      <c r="T11" s="17" t="s">
        <v>29</v>
      </c>
      <c r="U11" s="13">
        <f t="shared" si="2"/>
        <v>1230</v>
      </c>
      <c r="V11" s="13">
        <f t="shared" si="3"/>
        <v>14</v>
      </c>
      <c r="W11" s="13">
        <f t="shared" si="6"/>
        <v>87.8571428571429</v>
      </c>
      <c r="X11" s="13">
        <f t="shared" si="7"/>
        <v>2679</v>
      </c>
      <c r="Y11" s="13">
        <f t="shared" si="4"/>
        <v>31.5</v>
      </c>
      <c r="Z11" s="13">
        <f t="shared" si="8"/>
        <v>85.0476190476191</v>
      </c>
    </row>
    <row r="12" spans="1:26">
      <c r="A12" s="7">
        <v>9</v>
      </c>
      <c r="B12" s="16" t="s">
        <v>46</v>
      </c>
      <c r="C12" s="17" t="s">
        <v>47</v>
      </c>
      <c r="D12" s="7">
        <v>86</v>
      </c>
      <c r="E12" s="7">
        <v>82</v>
      </c>
      <c r="F12" s="7">
        <v>92</v>
      </c>
      <c r="G12" s="7">
        <v>90</v>
      </c>
      <c r="H12" s="7">
        <v>76</v>
      </c>
      <c r="I12" s="17" t="s">
        <v>27</v>
      </c>
      <c r="J12" s="17" t="s">
        <v>27</v>
      </c>
      <c r="K12" s="7">
        <v>75</v>
      </c>
      <c r="L12" s="17" t="s">
        <v>32</v>
      </c>
      <c r="M12" s="13">
        <f t="shared" ref="M12:M27" si="9">D12*4.5+E12*2+F12*3+G12+H12*1.5+K12*3+L12</f>
        <v>1321</v>
      </c>
      <c r="N12" s="13">
        <f t="shared" ref="N12:N27" si="10">4.5+2+3+1+1.5+3+1</f>
        <v>16</v>
      </c>
      <c r="O12" s="13">
        <f t="shared" ref="O12:O43" si="11">M12/N12</f>
        <v>82.5625</v>
      </c>
      <c r="Q12" s="17" t="s">
        <v>46</v>
      </c>
      <c r="R12" s="17" t="s">
        <v>47</v>
      </c>
      <c r="S12" s="17" t="s">
        <v>28</v>
      </c>
      <c r="T12" s="17" t="s">
        <v>29</v>
      </c>
      <c r="U12" s="13">
        <f t="shared" si="2"/>
        <v>1230</v>
      </c>
      <c r="V12" s="13">
        <f t="shared" si="3"/>
        <v>14</v>
      </c>
      <c r="W12" s="13">
        <f t="shared" si="6"/>
        <v>87.8571428571429</v>
      </c>
      <c r="X12" s="13">
        <f t="shared" si="7"/>
        <v>2551</v>
      </c>
      <c r="Y12" s="13">
        <f t="shared" si="4"/>
        <v>30</v>
      </c>
      <c r="Z12" s="13">
        <f t="shared" si="8"/>
        <v>85.0333333333333</v>
      </c>
    </row>
    <row r="13" spans="1:26">
      <c r="A13" s="7">
        <v>10</v>
      </c>
      <c r="B13" s="16" t="s">
        <v>48</v>
      </c>
      <c r="C13" s="17" t="s">
        <v>49</v>
      </c>
      <c r="D13" s="7">
        <v>91</v>
      </c>
      <c r="E13" s="7">
        <v>79</v>
      </c>
      <c r="F13" s="7">
        <v>78</v>
      </c>
      <c r="G13" s="7">
        <v>80</v>
      </c>
      <c r="H13" s="7">
        <v>73</v>
      </c>
      <c r="I13" s="17" t="s">
        <v>27</v>
      </c>
      <c r="J13" s="17" t="s">
        <v>27</v>
      </c>
      <c r="K13" s="7">
        <v>79</v>
      </c>
      <c r="L13" s="17" t="s">
        <v>28</v>
      </c>
      <c r="M13" s="13">
        <f t="shared" si="9"/>
        <v>1313</v>
      </c>
      <c r="N13" s="13">
        <f t="shared" si="10"/>
        <v>16</v>
      </c>
      <c r="O13" s="13">
        <f t="shared" si="11"/>
        <v>82.0625</v>
      </c>
      <c r="Q13" s="17" t="s">
        <v>48</v>
      </c>
      <c r="R13" s="17" t="s">
        <v>49</v>
      </c>
      <c r="S13" s="17" t="s">
        <v>28</v>
      </c>
      <c r="T13" s="17" t="s">
        <v>29</v>
      </c>
      <c r="U13" s="13">
        <f t="shared" si="2"/>
        <v>1230</v>
      </c>
      <c r="V13" s="13">
        <f t="shared" si="3"/>
        <v>14</v>
      </c>
      <c r="W13" s="13">
        <f t="shared" si="6"/>
        <v>87.8571428571429</v>
      </c>
      <c r="X13" s="13">
        <f t="shared" si="7"/>
        <v>2543</v>
      </c>
      <c r="Y13" s="13">
        <f t="shared" si="4"/>
        <v>30</v>
      </c>
      <c r="Z13" s="13">
        <f t="shared" si="8"/>
        <v>84.7666666666667</v>
      </c>
    </row>
    <row r="14" spans="1:26">
      <c r="A14" s="7">
        <v>11</v>
      </c>
      <c r="B14" s="16" t="s">
        <v>50</v>
      </c>
      <c r="C14" s="17" t="s">
        <v>51</v>
      </c>
      <c r="D14" s="7">
        <v>84</v>
      </c>
      <c r="E14" s="7">
        <v>74</v>
      </c>
      <c r="F14" s="7">
        <v>74</v>
      </c>
      <c r="G14" s="7">
        <v>77</v>
      </c>
      <c r="H14" s="7">
        <v>82</v>
      </c>
      <c r="I14" s="17" t="s">
        <v>27</v>
      </c>
      <c r="J14" s="17" t="s">
        <v>27</v>
      </c>
      <c r="K14" s="7">
        <v>79</v>
      </c>
      <c r="L14" s="17" t="s">
        <v>29</v>
      </c>
      <c r="M14" s="13">
        <f t="shared" si="9"/>
        <v>1280</v>
      </c>
      <c r="N14" s="13">
        <f t="shared" si="10"/>
        <v>16</v>
      </c>
      <c r="O14" s="13">
        <f t="shared" si="11"/>
        <v>80</v>
      </c>
      <c r="Q14" s="17" t="s">
        <v>50</v>
      </c>
      <c r="R14" s="17" t="s">
        <v>51</v>
      </c>
      <c r="S14" s="17" t="s">
        <v>28</v>
      </c>
      <c r="T14" s="17" t="s">
        <v>29</v>
      </c>
      <c r="U14" s="13">
        <f t="shared" si="2"/>
        <v>1230</v>
      </c>
      <c r="V14" s="13">
        <f t="shared" si="3"/>
        <v>14</v>
      </c>
      <c r="W14" s="13">
        <f t="shared" ref="W14:W43" si="12">U14/V14</f>
        <v>87.8571428571429</v>
      </c>
      <c r="X14" s="13">
        <f t="shared" si="7"/>
        <v>2510</v>
      </c>
      <c r="Y14" s="13">
        <f t="shared" si="4"/>
        <v>30</v>
      </c>
      <c r="Z14" s="13">
        <f t="shared" si="8"/>
        <v>83.6666666666667</v>
      </c>
    </row>
    <row r="15" spans="1:26">
      <c r="A15" s="7">
        <v>12</v>
      </c>
      <c r="B15" s="16" t="s">
        <v>52</v>
      </c>
      <c r="C15" s="17" t="s">
        <v>53</v>
      </c>
      <c r="D15" s="7">
        <v>85</v>
      </c>
      <c r="E15" s="7">
        <v>83</v>
      </c>
      <c r="F15" s="7">
        <v>80</v>
      </c>
      <c r="G15" s="7">
        <v>90</v>
      </c>
      <c r="H15" s="7">
        <v>88</v>
      </c>
      <c r="I15" s="17" t="s">
        <v>27</v>
      </c>
      <c r="J15" s="17" t="s">
        <v>27</v>
      </c>
      <c r="K15" s="7">
        <v>79</v>
      </c>
      <c r="L15" s="17" t="s">
        <v>35</v>
      </c>
      <c r="M15" s="13">
        <f t="shared" si="9"/>
        <v>1322.5</v>
      </c>
      <c r="N15" s="13">
        <f t="shared" si="10"/>
        <v>16</v>
      </c>
      <c r="O15" s="13">
        <f t="shared" si="11"/>
        <v>82.65625</v>
      </c>
      <c r="Q15" s="17" t="s">
        <v>52</v>
      </c>
      <c r="R15" s="17" t="s">
        <v>53</v>
      </c>
      <c r="S15" s="17" t="s">
        <v>28</v>
      </c>
      <c r="T15" s="17" t="s">
        <v>28</v>
      </c>
      <c r="U15" s="13">
        <f t="shared" si="2"/>
        <v>1190</v>
      </c>
      <c r="V15" s="13">
        <f t="shared" si="3"/>
        <v>14</v>
      </c>
      <c r="W15" s="13">
        <f t="shared" si="12"/>
        <v>85</v>
      </c>
      <c r="X15" s="13">
        <f t="shared" si="7"/>
        <v>2512.5</v>
      </c>
      <c r="Y15" s="13">
        <f t="shared" si="4"/>
        <v>30</v>
      </c>
      <c r="Z15" s="13">
        <f t="shared" si="8"/>
        <v>83.75</v>
      </c>
    </row>
    <row r="16" spans="1:26">
      <c r="A16" s="7">
        <v>13</v>
      </c>
      <c r="B16" s="16" t="s">
        <v>54</v>
      </c>
      <c r="C16" s="17" t="s">
        <v>55</v>
      </c>
      <c r="D16" s="7">
        <v>72</v>
      </c>
      <c r="E16" s="7">
        <v>83</v>
      </c>
      <c r="F16" s="7">
        <v>88</v>
      </c>
      <c r="G16" s="7">
        <v>90</v>
      </c>
      <c r="H16" s="7">
        <v>94</v>
      </c>
      <c r="I16" s="17" t="s">
        <v>27</v>
      </c>
      <c r="J16" s="17" t="s">
        <v>27</v>
      </c>
      <c r="K16" s="7">
        <v>81</v>
      </c>
      <c r="L16" s="17" t="s">
        <v>35</v>
      </c>
      <c r="M16" s="13">
        <f t="shared" si="9"/>
        <v>1303</v>
      </c>
      <c r="N16" s="13">
        <f t="shared" si="10"/>
        <v>16</v>
      </c>
      <c r="O16" s="13">
        <f t="shared" si="11"/>
        <v>81.4375</v>
      </c>
      <c r="Q16" s="17" t="s">
        <v>54</v>
      </c>
      <c r="R16" s="17" t="s">
        <v>55</v>
      </c>
      <c r="S16" s="17" t="s">
        <v>28</v>
      </c>
      <c r="T16" s="17" t="s">
        <v>28</v>
      </c>
      <c r="U16" s="13">
        <f t="shared" si="2"/>
        <v>1190</v>
      </c>
      <c r="V16" s="13">
        <f t="shared" si="3"/>
        <v>14</v>
      </c>
      <c r="W16" s="13">
        <f t="shared" si="12"/>
        <v>85</v>
      </c>
      <c r="X16" s="13">
        <f t="shared" si="7"/>
        <v>2493</v>
      </c>
      <c r="Y16" s="13">
        <f t="shared" si="4"/>
        <v>30</v>
      </c>
      <c r="Z16" s="13">
        <f t="shared" si="8"/>
        <v>83.1</v>
      </c>
    </row>
    <row r="17" spans="1:26">
      <c r="A17" s="7">
        <v>14</v>
      </c>
      <c r="B17" s="16" t="s">
        <v>56</v>
      </c>
      <c r="C17" s="17" t="s">
        <v>57</v>
      </c>
      <c r="D17" s="7">
        <v>86</v>
      </c>
      <c r="E17" s="7">
        <v>83</v>
      </c>
      <c r="F17" s="7">
        <v>79</v>
      </c>
      <c r="G17" s="7">
        <v>82</v>
      </c>
      <c r="H17" s="7">
        <v>85</v>
      </c>
      <c r="I17" s="17" t="s">
        <v>27</v>
      </c>
      <c r="J17" s="17" t="s">
        <v>27</v>
      </c>
      <c r="K17" s="7">
        <v>79</v>
      </c>
      <c r="L17" s="17" t="s">
        <v>32</v>
      </c>
      <c r="M17" s="13">
        <f t="shared" si="9"/>
        <v>1301.5</v>
      </c>
      <c r="N17" s="13">
        <f t="shared" si="10"/>
        <v>16</v>
      </c>
      <c r="O17" s="13">
        <f t="shared" si="11"/>
        <v>81.34375</v>
      </c>
      <c r="Q17" s="17" t="s">
        <v>56</v>
      </c>
      <c r="R17" s="17" t="s">
        <v>57</v>
      </c>
      <c r="S17" s="17" t="s">
        <v>28</v>
      </c>
      <c r="T17" s="17" t="s">
        <v>28</v>
      </c>
      <c r="U17" s="13">
        <f t="shared" si="2"/>
        <v>1190</v>
      </c>
      <c r="V17" s="13">
        <f t="shared" si="3"/>
        <v>14</v>
      </c>
      <c r="W17" s="13">
        <f t="shared" si="12"/>
        <v>85</v>
      </c>
      <c r="X17" s="13">
        <f t="shared" si="7"/>
        <v>2491.5</v>
      </c>
      <c r="Y17" s="13">
        <f t="shared" si="4"/>
        <v>30</v>
      </c>
      <c r="Z17" s="13">
        <f t="shared" si="8"/>
        <v>83.05</v>
      </c>
    </row>
    <row r="18" spans="1:26">
      <c r="A18" s="7">
        <v>15</v>
      </c>
      <c r="B18" s="16" t="s">
        <v>58</v>
      </c>
      <c r="C18" s="17" t="s">
        <v>59</v>
      </c>
      <c r="D18" s="7">
        <v>86</v>
      </c>
      <c r="E18" s="7">
        <v>75</v>
      </c>
      <c r="F18" s="7">
        <v>76</v>
      </c>
      <c r="G18" s="7">
        <v>77</v>
      </c>
      <c r="H18" s="7">
        <v>80</v>
      </c>
      <c r="I18" s="17" t="s">
        <v>27</v>
      </c>
      <c r="J18" s="17" t="s">
        <v>27</v>
      </c>
      <c r="K18" s="7">
        <v>76</v>
      </c>
      <c r="L18" s="17" t="s">
        <v>32</v>
      </c>
      <c r="M18" s="13">
        <f t="shared" si="9"/>
        <v>1255</v>
      </c>
      <c r="N18" s="13">
        <f t="shared" si="10"/>
        <v>16</v>
      </c>
      <c r="O18" s="13">
        <f t="shared" si="11"/>
        <v>78.4375</v>
      </c>
      <c r="Q18" s="17" t="s">
        <v>58</v>
      </c>
      <c r="R18" s="17" t="s">
        <v>59</v>
      </c>
      <c r="S18" s="17" t="s">
        <v>28</v>
      </c>
      <c r="T18" s="17" t="s">
        <v>29</v>
      </c>
      <c r="U18" s="13">
        <f t="shared" si="2"/>
        <v>1230</v>
      </c>
      <c r="V18" s="13">
        <f t="shared" si="3"/>
        <v>14</v>
      </c>
      <c r="W18" s="13">
        <f t="shared" si="12"/>
        <v>87.8571428571429</v>
      </c>
      <c r="X18" s="13">
        <f t="shared" si="7"/>
        <v>2485</v>
      </c>
      <c r="Y18" s="13">
        <f t="shared" si="4"/>
        <v>30</v>
      </c>
      <c r="Z18" s="13">
        <f t="shared" si="8"/>
        <v>82.8333333333333</v>
      </c>
    </row>
    <row r="19" spans="1:26">
      <c r="A19" s="7">
        <v>16</v>
      </c>
      <c r="B19" s="16" t="s">
        <v>60</v>
      </c>
      <c r="C19" s="17" t="s">
        <v>61</v>
      </c>
      <c r="D19" s="7">
        <v>85</v>
      </c>
      <c r="E19" s="7">
        <v>83</v>
      </c>
      <c r="F19" s="7">
        <v>75</v>
      </c>
      <c r="G19" s="7">
        <v>73</v>
      </c>
      <c r="H19" s="7">
        <v>71</v>
      </c>
      <c r="I19" s="17" t="s">
        <v>27</v>
      </c>
      <c r="J19" s="17" t="s">
        <v>27</v>
      </c>
      <c r="K19" s="7">
        <v>75</v>
      </c>
      <c r="L19" s="17" t="s">
        <v>35</v>
      </c>
      <c r="M19" s="13">
        <f t="shared" si="9"/>
        <v>1253</v>
      </c>
      <c r="N19" s="13">
        <f t="shared" si="10"/>
        <v>16</v>
      </c>
      <c r="O19" s="13">
        <f t="shared" si="11"/>
        <v>78.3125</v>
      </c>
      <c r="Q19" s="17" t="s">
        <v>60</v>
      </c>
      <c r="R19" s="17" t="s">
        <v>61</v>
      </c>
      <c r="S19" s="17" t="s">
        <v>28</v>
      </c>
      <c r="T19" s="17" t="s">
        <v>29</v>
      </c>
      <c r="U19" s="13">
        <f t="shared" si="2"/>
        <v>1230</v>
      </c>
      <c r="V19" s="13">
        <f t="shared" si="3"/>
        <v>14</v>
      </c>
      <c r="W19" s="13">
        <f t="shared" si="12"/>
        <v>87.8571428571429</v>
      </c>
      <c r="X19" s="13">
        <f t="shared" si="7"/>
        <v>2483</v>
      </c>
      <c r="Y19" s="13">
        <f t="shared" si="4"/>
        <v>30</v>
      </c>
      <c r="Z19" s="13">
        <f t="shared" si="8"/>
        <v>82.7666666666667</v>
      </c>
    </row>
    <row r="20" spans="1:26">
      <c r="A20" s="7">
        <v>17</v>
      </c>
      <c r="B20" s="16" t="s">
        <v>62</v>
      </c>
      <c r="C20" s="17" t="s">
        <v>63</v>
      </c>
      <c r="D20" s="7">
        <v>86</v>
      </c>
      <c r="E20" s="7">
        <v>78</v>
      </c>
      <c r="F20" s="7">
        <v>77</v>
      </c>
      <c r="G20" s="7">
        <v>84</v>
      </c>
      <c r="H20" s="7">
        <v>83</v>
      </c>
      <c r="I20" s="17" t="s">
        <v>27</v>
      </c>
      <c r="J20" s="17" t="s">
        <v>27</v>
      </c>
      <c r="K20" s="7">
        <v>67</v>
      </c>
      <c r="L20" s="17" t="s">
        <v>29</v>
      </c>
      <c r="M20" s="13">
        <f t="shared" si="9"/>
        <v>1278.5</v>
      </c>
      <c r="N20" s="13">
        <f t="shared" si="10"/>
        <v>16</v>
      </c>
      <c r="O20" s="13">
        <f t="shared" si="11"/>
        <v>79.90625</v>
      </c>
      <c r="Q20" s="17" t="s">
        <v>62</v>
      </c>
      <c r="R20" s="17" t="s">
        <v>63</v>
      </c>
      <c r="S20" s="17" t="s">
        <v>28</v>
      </c>
      <c r="T20" s="17" t="s">
        <v>28</v>
      </c>
      <c r="U20" s="13">
        <f t="shared" si="2"/>
        <v>1190</v>
      </c>
      <c r="V20" s="13">
        <f t="shared" si="3"/>
        <v>14</v>
      </c>
      <c r="W20" s="13">
        <f t="shared" si="12"/>
        <v>85</v>
      </c>
      <c r="X20" s="13">
        <f t="shared" si="7"/>
        <v>2468.5</v>
      </c>
      <c r="Y20" s="13">
        <f t="shared" si="4"/>
        <v>30</v>
      </c>
      <c r="Z20" s="13">
        <f t="shared" si="8"/>
        <v>82.2833333333333</v>
      </c>
    </row>
    <row r="21" spans="1:26">
      <c r="A21" s="7">
        <v>18</v>
      </c>
      <c r="B21" s="16" t="s">
        <v>64</v>
      </c>
      <c r="C21" s="17" t="s">
        <v>65</v>
      </c>
      <c r="D21" s="7">
        <v>86</v>
      </c>
      <c r="E21" s="7">
        <v>78</v>
      </c>
      <c r="F21" s="7">
        <v>77</v>
      </c>
      <c r="G21" s="7">
        <v>75</v>
      </c>
      <c r="H21" s="7">
        <v>80</v>
      </c>
      <c r="I21" s="17" t="s">
        <v>27</v>
      </c>
      <c r="J21" s="17" t="s">
        <v>27</v>
      </c>
      <c r="K21" s="7">
        <v>74</v>
      </c>
      <c r="L21" s="17" t="s">
        <v>28</v>
      </c>
      <c r="M21" s="13">
        <f t="shared" si="9"/>
        <v>1276</v>
      </c>
      <c r="N21" s="13">
        <f t="shared" si="10"/>
        <v>16</v>
      </c>
      <c r="O21" s="13">
        <f t="shared" si="11"/>
        <v>79.75</v>
      </c>
      <c r="Q21" s="17" t="s">
        <v>64</v>
      </c>
      <c r="R21" s="17" t="s">
        <v>65</v>
      </c>
      <c r="S21" s="17" t="s">
        <v>28</v>
      </c>
      <c r="T21" s="17" t="s">
        <v>28</v>
      </c>
      <c r="U21" s="13">
        <f t="shared" si="2"/>
        <v>1190</v>
      </c>
      <c r="V21" s="13">
        <f t="shared" si="3"/>
        <v>14</v>
      </c>
      <c r="W21" s="13">
        <f t="shared" si="12"/>
        <v>85</v>
      </c>
      <c r="X21" s="13">
        <f t="shared" si="7"/>
        <v>2466</v>
      </c>
      <c r="Y21" s="13">
        <f t="shared" si="4"/>
        <v>30</v>
      </c>
      <c r="Z21" s="13">
        <f t="shared" si="8"/>
        <v>82.2</v>
      </c>
    </row>
    <row r="22" spans="1:26">
      <c r="A22" s="7">
        <v>19</v>
      </c>
      <c r="B22" s="16" t="s">
        <v>66</v>
      </c>
      <c r="C22" s="17" t="s">
        <v>67</v>
      </c>
      <c r="D22" s="7">
        <v>93</v>
      </c>
      <c r="E22" s="7">
        <v>80</v>
      </c>
      <c r="F22" s="7">
        <v>76</v>
      </c>
      <c r="G22" s="7">
        <v>76</v>
      </c>
      <c r="H22" s="7">
        <v>84</v>
      </c>
      <c r="I22" s="17" t="s">
        <v>27</v>
      </c>
      <c r="J22" s="17" t="s">
        <v>27</v>
      </c>
      <c r="K22" s="7">
        <v>78</v>
      </c>
      <c r="L22" s="17" t="s">
        <v>29</v>
      </c>
      <c r="M22" s="13">
        <f t="shared" si="9"/>
        <v>1337.5</v>
      </c>
      <c r="N22" s="13">
        <f t="shared" si="10"/>
        <v>16</v>
      </c>
      <c r="O22" s="13">
        <f t="shared" si="11"/>
        <v>83.59375</v>
      </c>
      <c r="Q22" s="17" t="s">
        <v>66</v>
      </c>
      <c r="R22" s="17" t="s">
        <v>67</v>
      </c>
      <c r="S22" s="17" t="s">
        <v>35</v>
      </c>
      <c r="T22" s="17" t="s">
        <v>29</v>
      </c>
      <c r="U22" s="13">
        <f t="shared" si="2"/>
        <v>1130</v>
      </c>
      <c r="V22" s="13">
        <f t="shared" si="3"/>
        <v>14</v>
      </c>
      <c r="W22" s="13">
        <f t="shared" si="12"/>
        <v>80.7142857142857</v>
      </c>
      <c r="X22" s="13">
        <f t="shared" si="7"/>
        <v>2467.5</v>
      </c>
      <c r="Y22" s="13">
        <f t="shared" si="4"/>
        <v>30</v>
      </c>
      <c r="Z22" s="13">
        <f t="shared" si="8"/>
        <v>82.25</v>
      </c>
    </row>
    <row r="23" spans="1:26">
      <c r="A23" s="7">
        <v>20</v>
      </c>
      <c r="B23" s="16" t="s">
        <v>68</v>
      </c>
      <c r="C23" s="17" t="s">
        <v>69</v>
      </c>
      <c r="D23" s="7">
        <v>88</v>
      </c>
      <c r="E23" s="7">
        <v>78</v>
      </c>
      <c r="F23" s="7">
        <v>82</v>
      </c>
      <c r="G23" s="7">
        <v>90</v>
      </c>
      <c r="H23" s="7">
        <v>85</v>
      </c>
      <c r="I23" s="17" t="s">
        <v>27</v>
      </c>
      <c r="J23" s="17" t="s">
        <v>27</v>
      </c>
      <c r="K23" s="7">
        <v>77</v>
      </c>
      <c r="L23" s="17" t="s">
        <v>35</v>
      </c>
      <c r="M23" s="13">
        <f t="shared" si="9"/>
        <v>1321.5</v>
      </c>
      <c r="N23" s="13">
        <f t="shared" si="10"/>
        <v>16</v>
      </c>
      <c r="O23" s="13">
        <f t="shared" si="11"/>
        <v>82.59375</v>
      </c>
      <c r="Q23" s="17" t="s">
        <v>68</v>
      </c>
      <c r="R23" s="17" t="s">
        <v>69</v>
      </c>
      <c r="S23" s="17" t="s">
        <v>35</v>
      </c>
      <c r="T23" s="17" t="s">
        <v>29</v>
      </c>
      <c r="U23" s="13">
        <f t="shared" si="2"/>
        <v>1130</v>
      </c>
      <c r="V23" s="13">
        <f t="shared" si="3"/>
        <v>14</v>
      </c>
      <c r="W23" s="13">
        <f t="shared" si="12"/>
        <v>80.7142857142857</v>
      </c>
      <c r="X23" s="13">
        <f t="shared" si="7"/>
        <v>2451.5</v>
      </c>
      <c r="Y23" s="13">
        <f t="shared" si="4"/>
        <v>30</v>
      </c>
      <c r="Z23" s="13">
        <f t="shared" si="8"/>
        <v>81.7166666666667</v>
      </c>
    </row>
    <row r="24" spans="1:26">
      <c r="A24" s="7">
        <v>21</v>
      </c>
      <c r="B24" s="16" t="s">
        <v>70</v>
      </c>
      <c r="C24" s="17" t="s">
        <v>71</v>
      </c>
      <c r="D24" s="7">
        <v>87</v>
      </c>
      <c r="E24" s="7">
        <v>78</v>
      </c>
      <c r="F24" s="7">
        <v>82</v>
      </c>
      <c r="G24" s="7">
        <v>78</v>
      </c>
      <c r="H24" s="7">
        <v>84</v>
      </c>
      <c r="I24" s="17" t="s">
        <v>27</v>
      </c>
      <c r="J24" s="17" t="s">
        <v>27</v>
      </c>
      <c r="K24" s="7">
        <v>79</v>
      </c>
      <c r="L24" s="17" t="s">
        <v>28</v>
      </c>
      <c r="M24" s="13">
        <f t="shared" si="9"/>
        <v>1319.5</v>
      </c>
      <c r="N24" s="13">
        <f t="shared" si="10"/>
        <v>16</v>
      </c>
      <c r="O24" s="13">
        <f t="shared" si="11"/>
        <v>82.46875</v>
      </c>
      <c r="Q24" s="17" t="s">
        <v>70</v>
      </c>
      <c r="R24" s="17" t="s">
        <v>71</v>
      </c>
      <c r="S24" s="17" t="s">
        <v>35</v>
      </c>
      <c r="T24" s="17" t="s">
        <v>29</v>
      </c>
      <c r="U24" s="13">
        <f t="shared" si="2"/>
        <v>1130</v>
      </c>
      <c r="V24" s="13">
        <f t="shared" si="3"/>
        <v>14</v>
      </c>
      <c r="W24" s="13">
        <f t="shared" si="12"/>
        <v>80.7142857142857</v>
      </c>
      <c r="X24" s="13">
        <f t="shared" si="7"/>
        <v>2449.5</v>
      </c>
      <c r="Y24" s="13">
        <f t="shared" si="4"/>
        <v>30</v>
      </c>
      <c r="Z24" s="13">
        <f t="shared" si="8"/>
        <v>81.65</v>
      </c>
    </row>
    <row r="25" spans="1:26">
      <c r="A25" s="7">
        <v>22</v>
      </c>
      <c r="B25" s="16" t="s">
        <v>72</v>
      </c>
      <c r="C25" s="17" t="s">
        <v>73</v>
      </c>
      <c r="D25" s="7">
        <v>83</v>
      </c>
      <c r="E25" s="7">
        <v>67</v>
      </c>
      <c r="F25" s="7">
        <v>76</v>
      </c>
      <c r="G25" s="7">
        <v>76</v>
      </c>
      <c r="H25" s="7">
        <v>80</v>
      </c>
      <c r="I25" s="17" t="s">
        <v>27</v>
      </c>
      <c r="J25" s="17" t="s">
        <v>27</v>
      </c>
      <c r="K25" s="7">
        <v>71</v>
      </c>
      <c r="L25" s="17" t="s">
        <v>28</v>
      </c>
      <c r="M25" s="13">
        <f t="shared" si="9"/>
        <v>1229.5</v>
      </c>
      <c r="N25" s="13">
        <f t="shared" si="10"/>
        <v>16</v>
      </c>
      <c r="O25" s="13">
        <f t="shared" si="11"/>
        <v>76.84375</v>
      </c>
      <c r="Q25" s="17" t="s">
        <v>72</v>
      </c>
      <c r="R25" s="17" t="s">
        <v>73</v>
      </c>
      <c r="S25" s="17" t="s">
        <v>28</v>
      </c>
      <c r="T25" s="17" t="s">
        <v>28</v>
      </c>
      <c r="U25" s="13">
        <f t="shared" si="2"/>
        <v>1190</v>
      </c>
      <c r="V25" s="13">
        <f t="shared" si="3"/>
        <v>14</v>
      </c>
      <c r="W25" s="13">
        <f t="shared" si="12"/>
        <v>85</v>
      </c>
      <c r="X25" s="13">
        <f t="shared" si="7"/>
        <v>2419.5</v>
      </c>
      <c r="Y25" s="13">
        <f t="shared" si="4"/>
        <v>30</v>
      </c>
      <c r="Z25" s="13">
        <f t="shared" si="8"/>
        <v>80.65</v>
      </c>
    </row>
    <row r="26" spans="1:26">
      <c r="A26" s="7">
        <v>23</v>
      </c>
      <c r="B26" s="16" t="s">
        <v>74</v>
      </c>
      <c r="C26" s="17" t="s">
        <v>75</v>
      </c>
      <c r="D26" s="7">
        <v>91</v>
      </c>
      <c r="E26" s="7">
        <v>82</v>
      </c>
      <c r="F26" s="7">
        <v>78</v>
      </c>
      <c r="G26" s="7">
        <v>82</v>
      </c>
      <c r="H26" s="7">
        <v>82</v>
      </c>
      <c r="I26" s="17" t="s">
        <v>27</v>
      </c>
      <c r="J26" s="17" t="s">
        <v>27</v>
      </c>
      <c r="K26" s="7">
        <v>69</v>
      </c>
      <c r="L26" s="17" t="s">
        <v>35</v>
      </c>
      <c r="M26" s="13">
        <f t="shared" si="9"/>
        <v>1294.5</v>
      </c>
      <c r="N26" s="13">
        <f t="shared" si="10"/>
        <v>16</v>
      </c>
      <c r="O26" s="13">
        <f t="shared" si="11"/>
        <v>80.90625</v>
      </c>
      <c r="Q26" s="17" t="s">
        <v>74</v>
      </c>
      <c r="R26" s="17" t="s">
        <v>75</v>
      </c>
      <c r="S26" s="17" t="s">
        <v>35</v>
      </c>
      <c r="T26" s="17" t="s">
        <v>29</v>
      </c>
      <c r="U26" s="13">
        <f t="shared" si="2"/>
        <v>1130</v>
      </c>
      <c r="V26" s="13">
        <f t="shared" si="3"/>
        <v>14</v>
      </c>
      <c r="W26" s="13">
        <f t="shared" si="12"/>
        <v>80.7142857142857</v>
      </c>
      <c r="X26" s="13">
        <f t="shared" si="7"/>
        <v>2424.5</v>
      </c>
      <c r="Y26" s="13">
        <f t="shared" si="4"/>
        <v>30</v>
      </c>
      <c r="Z26" s="13">
        <f t="shared" si="8"/>
        <v>80.8166666666667</v>
      </c>
    </row>
    <row r="27" spans="1:26">
      <c r="A27" s="7">
        <v>24</v>
      </c>
      <c r="B27" s="16" t="s">
        <v>76</v>
      </c>
      <c r="C27" s="17" t="s">
        <v>77</v>
      </c>
      <c r="D27" s="7">
        <v>90</v>
      </c>
      <c r="E27" s="7">
        <v>85</v>
      </c>
      <c r="F27" s="7">
        <v>82</v>
      </c>
      <c r="G27" s="7">
        <v>86</v>
      </c>
      <c r="H27" s="7">
        <v>85</v>
      </c>
      <c r="I27" s="17" t="s">
        <v>27</v>
      </c>
      <c r="J27" s="17" t="s">
        <v>27</v>
      </c>
      <c r="K27" s="7">
        <v>80</v>
      </c>
      <c r="L27" s="17" t="s">
        <v>32</v>
      </c>
      <c r="M27" s="13">
        <f t="shared" si="9"/>
        <v>1339.5</v>
      </c>
      <c r="N27" s="13">
        <f t="shared" si="10"/>
        <v>16</v>
      </c>
      <c r="O27" s="13">
        <f t="shared" si="11"/>
        <v>83.71875</v>
      </c>
      <c r="Q27" s="17" t="s">
        <v>76</v>
      </c>
      <c r="R27" s="17" t="s">
        <v>77</v>
      </c>
      <c r="S27" s="17" t="s">
        <v>35</v>
      </c>
      <c r="T27" s="17" t="s">
        <v>28</v>
      </c>
      <c r="U27" s="13">
        <f t="shared" si="2"/>
        <v>1090</v>
      </c>
      <c r="V27" s="13">
        <f t="shared" si="3"/>
        <v>14</v>
      </c>
      <c r="W27" s="13">
        <f t="shared" si="12"/>
        <v>77.8571428571429</v>
      </c>
      <c r="X27" s="13">
        <f t="shared" si="7"/>
        <v>2429.5</v>
      </c>
      <c r="Y27" s="13">
        <f t="shared" si="4"/>
        <v>30</v>
      </c>
      <c r="Z27" s="13">
        <f t="shared" si="8"/>
        <v>80.9833333333333</v>
      </c>
    </row>
    <row r="28" spans="1:26">
      <c r="A28" s="10">
        <v>25</v>
      </c>
      <c r="B28" s="16" t="s">
        <v>78</v>
      </c>
      <c r="C28" s="18" t="s">
        <v>79</v>
      </c>
      <c r="D28" s="7">
        <v>88</v>
      </c>
      <c r="E28" s="7">
        <v>77</v>
      </c>
      <c r="F28" s="7">
        <v>87</v>
      </c>
      <c r="G28" s="7">
        <v>90</v>
      </c>
      <c r="H28" s="7">
        <v>89</v>
      </c>
      <c r="I28" s="17" t="s">
        <v>27</v>
      </c>
      <c r="J28" s="9">
        <v>47</v>
      </c>
      <c r="K28" s="7">
        <v>70</v>
      </c>
      <c r="L28" s="17" t="s">
        <v>35</v>
      </c>
      <c r="M28" s="13">
        <f>D28*4.5+E28*2+F28*3+G28+H28*1.5+J28*4+K28*3+L28</f>
        <v>1507.5</v>
      </c>
      <c r="N28" s="13">
        <f>4.5+2+3+1+1.5+3+1+4</f>
        <v>20</v>
      </c>
      <c r="O28" s="13">
        <f t="shared" si="11"/>
        <v>75.375</v>
      </c>
      <c r="Q28" s="17" t="s">
        <v>78</v>
      </c>
      <c r="R28" s="17" t="s">
        <v>79</v>
      </c>
      <c r="S28" s="17" t="s">
        <v>28</v>
      </c>
      <c r="T28" s="17" t="s">
        <v>28</v>
      </c>
      <c r="U28" s="13">
        <f t="shared" si="2"/>
        <v>1190</v>
      </c>
      <c r="V28" s="13">
        <f t="shared" si="3"/>
        <v>14</v>
      </c>
      <c r="W28" s="13">
        <f t="shared" si="12"/>
        <v>85</v>
      </c>
      <c r="X28" s="13">
        <f t="shared" si="7"/>
        <v>2697.5</v>
      </c>
      <c r="Y28" s="13">
        <f t="shared" si="4"/>
        <v>34</v>
      </c>
      <c r="Z28" s="13">
        <f t="shared" si="8"/>
        <v>79.3382352941177</v>
      </c>
    </row>
    <row r="29" spans="1:26">
      <c r="A29" s="7">
        <v>26</v>
      </c>
      <c r="B29" s="16" t="s">
        <v>80</v>
      </c>
      <c r="C29" s="17" t="s">
        <v>81</v>
      </c>
      <c r="D29" s="7">
        <v>89</v>
      </c>
      <c r="E29" s="7">
        <v>83</v>
      </c>
      <c r="F29" s="7">
        <v>80</v>
      </c>
      <c r="G29" s="7">
        <v>76</v>
      </c>
      <c r="H29" s="7">
        <v>69</v>
      </c>
      <c r="I29" s="17" t="s">
        <v>27</v>
      </c>
      <c r="J29" s="17" t="s">
        <v>27</v>
      </c>
      <c r="K29" s="7">
        <v>81</v>
      </c>
      <c r="L29" s="17" t="s">
        <v>28</v>
      </c>
      <c r="M29" s="13">
        <f t="shared" ref="M29:M32" si="13">D29*4.5+E29*2+F29*3+G29+H29*1.5+K29*3+L29</f>
        <v>1314</v>
      </c>
      <c r="N29" s="13">
        <f t="shared" ref="N29:N41" si="14">4.5+2+3+1+1.5+3+1</f>
        <v>16</v>
      </c>
      <c r="O29" s="13">
        <f t="shared" si="11"/>
        <v>82.125</v>
      </c>
      <c r="Q29" s="17" t="s">
        <v>80</v>
      </c>
      <c r="R29" s="17" t="s">
        <v>81</v>
      </c>
      <c r="S29" s="17" t="s">
        <v>35</v>
      </c>
      <c r="T29" s="17" t="s">
        <v>28</v>
      </c>
      <c r="U29" s="13">
        <f t="shared" si="2"/>
        <v>1090</v>
      </c>
      <c r="V29" s="13">
        <f t="shared" si="3"/>
        <v>14</v>
      </c>
      <c r="W29" s="13">
        <f t="shared" si="12"/>
        <v>77.8571428571429</v>
      </c>
      <c r="X29" s="13">
        <f t="shared" si="7"/>
        <v>2404</v>
      </c>
      <c r="Y29" s="13">
        <f t="shared" si="4"/>
        <v>30</v>
      </c>
      <c r="Z29" s="13">
        <f t="shared" si="8"/>
        <v>80.1333333333333</v>
      </c>
    </row>
    <row r="30" spans="1:26">
      <c r="A30" s="7">
        <v>27</v>
      </c>
      <c r="B30" s="16" t="s">
        <v>82</v>
      </c>
      <c r="C30" s="17" t="s">
        <v>83</v>
      </c>
      <c r="D30" s="7">
        <v>85</v>
      </c>
      <c r="E30" s="7">
        <v>75</v>
      </c>
      <c r="F30" s="7">
        <v>77</v>
      </c>
      <c r="G30" s="7">
        <v>78</v>
      </c>
      <c r="H30" s="7">
        <v>71</v>
      </c>
      <c r="I30" s="17" t="s">
        <v>27</v>
      </c>
      <c r="J30" s="17" t="s">
        <v>27</v>
      </c>
      <c r="K30" s="7">
        <v>75</v>
      </c>
      <c r="L30" s="17" t="s">
        <v>28</v>
      </c>
      <c r="M30" s="13">
        <f t="shared" si="13"/>
        <v>1258</v>
      </c>
      <c r="N30" s="13">
        <f t="shared" si="14"/>
        <v>16</v>
      </c>
      <c r="O30" s="13">
        <f t="shared" si="11"/>
        <v>78.625</v>
      </c>
      <c r="Q30" s="17" t="s">
        <v>82</v>
      </c>
      <c r="R30" s="17" t="s">
        <v>83</v>
      </c>
      <c r="S30" s="17" t="s">
        <v>35</v>
      </c>
      <c r="T30" s="17" t="s">
        <v>29</v>
      </c>
      <c r="U30" s="13">
        <f t="shared" si="2"/>
        <v>1130</v>
      </c>
      <c r="V30" s="13">
        <f t="shared" si="3"/>
        <v>14</v>
      </c>
      <c r="W30" s="13">
        <f t="shared" si="12"/>
        <v>80.7142857142857</v>
      </c>
      <c r="X30" s="13">
        <f t="shared" si="7"/>
        <v>2388</v>
      </c>
      <c r="Y30" s="13">
        <f t="shared" si="4"/>
        <v>30</v>
      </c>
      <c r="Z30" s="13">
        <f t="shared" si="8"/>
        <v>79.6</v>
      </c>
    </row>
    <row r="31" spans="1:26">
      <c r="A31" s="7">
        <v>28</v>
      </c>
      <c r="B31" s="16" t="s">
        <v>84</v>
      </c>
      <c r="C31" s="17" t="s">
        <v>85</v>
      </c>
      <c r="D31" s="7">
        <v>86</v>
      </c>
      <c r="E31" s="7">
        <v>76</v>
      </c>
      <c r="F31" s="7">
        <v>78</v>
      </c>
      <c r="G31" s="7">
        <v>77</v>
      </c>
      <c r="H31" s="7">
        <v>81</v>
      </c>
      <c r="I31" s="17" t="s">
        <v>27</v>
      </c>
      <c r="J31" s="9">
        <v>70</v>
      </c>
      <c r="K31" s="7">
        <v>78</v>
      </c>
      <c r="L31" s="17" t="s">
        <v>28</v>
      </c>
      <c r="M31" s="13">
        <f>D31*4.5+E31*2+F31*3+G31+H31*1.5+J31*4+K31*3+L31</f>
        <v>1570.5</v>
      </c>
      <c r="N31" s="13">
        <f>4.5+2+3+1+1.5+3+1+4</f>
        <v>20</v>
      </c>
      <c r="O31" s="13">
        <f t="shared" si="11"/>
        <v>78.525</v>
      </c>
      <c r="Q31" s="17" t="s">
        <v>84</v>
      </c>
      <c r="R31" s="17" t="s">
        <v>85</v>
      </c>
      <c r="S31" s="17" t="s">
        <v>35</v>
      </c>
      <c r="T31" s="17" t="s">
        <v>29</v>
      </c>
      <c r="U31" s="13">
        <f t="shared" si="2"/>
        <v>1130</v>
      </c>
      <c r="V31" s="13">
        <f t="shared" si="3"/>
        <v>14</v>
      </c>
      <c r="W31" s="13">
        <f t="shared" si="12"/>
        <v>80.7142857142857</v>
      </c>
      <c r="X31" s="13">
        <f t="shared" si="7"/>
        <v>2700.5</v>
      </c>
      <c r="Y31" s="13">
        <f t="shared" si="4"/>
        <v>34</v>
      </c>
      <c r="Z31" s="13">
        <f t="shared" si="8"/>
        <v>79.4264705882353</v>
      </c>
    </row>
    <row r="32" spans="1:26">
      <c r="A32" s="7">
        <v>29</v>
      </c>
      <c r="B32" s="16" t="s">
        <v>86</v>
      </c>
      <c r="C32" s="17" t="s">
        <v>87</v>
      </c>
      <c r="D32" s="7">
        <v>72</v>
      </c>
      <c r="E32" s="7">
        <v>82</v>
      </c>
      <c r="F32" s="7">
        <v>76</v>
      </c>
      <c r="G32" s="7">
        <v>77</v>
      </c>
      <c r="H32" s="7">
        <v>89</v>
      </c>
      <c r="I32" s="17" t="s">
        <v>27</v>
      </c>
      <c r="J32" s="17" t="s">
        <v>27</v>
      </c>
      <c r="K32" s="7">
        <v>77</v>
      </c>
      <c r="L32" s="17" t="s">
        <v>28</v>
      </c>
      <c r="M32" s="13">
        <f t="shared" si="13"/>
        <v>1242.5</v>
      </c>
      <c r="N32" s="13">
        <f t="shared" si="14"/>
        <v>16</v>
      </c>
      <c r="O32" s="13">
        <f t="shared" si="11"/>
        <v>77.65625</v>
      </c>
      <c r="Q32" s="17" t="s">
        <v>86</v>
      </c>
      <c r="R32" s="17" t="s">
        <v>87</v>
      </c>
      <c r="S32" s="17" t="s">
        <v>35</v>
      </c>
      <c r="T32" s="17" t="s">
        <v>29</v>
      </c>
      <c r="U32" s="13">
        <f t="shared" si="2"/>
        <v>1130</v>
      </c>
      <c r="V32" s="13">
        <f t="shared" si="3"/>
        <v>14</v>
      </c>
      <c r="W32" s="13">
        <f t="shared" si="12"/>
        <v>80.7142857142857</v>
      </c>
      <c r="X32" s="13">
        <f t="shared" si="7"/>
        <v>2372.5</v>
      </c>
      <c r="Y32" s="13">
        <f t="shared" si="4"/>
        <v>30</v>
      </c>
      <c r="Z32" s="13">
        <f t="shared" si="8"/>
        <v>79.0833333333333</v>
      </c>
    </row>
    <row r="33" spans="1:26">
      <c r="A33" s="7">
        <v>30</v>
      </c>
      <c r="B33" s="16" t="s">
        <v>88</v>
      </c>
      <c r="C33" s="17" t="s">
        <v>89</v>
      </c>
      <c r="D33" s="7">
        <v>88</v>
      </c>
      <c r="E33" s="7">
        <v>70</v>
      </c>
      <c r="F33" s="7">
        <v>75</v>
      </c>
      <c r="G33" s="7">
        <v>77</v>
      </c>
      <c r="H33" s="7">
        <v>63</v>
      </c>
      <c r="I33" s="17" t="s">
        <v>27</v>
      </c>
      <c r="J33" s="17" t="s">
        <v>27</v>
      </c>
      <c r="K33" s="7">
        <v>70</v>
      </c>
      <c r="L33" s="17" t="s">
        <v>29</v>
      </c>
      <c r="M33" s="13">
        <f t="shared" ref="M33:M41" si="15">D33*4.5+E33*2+F33*3+G33+H33*1.5+K33*3+L33</f>
        <v>1237.5</v>
      </c>
      <c r="N33" s="13">
        <f t="shared" si="14"/>
        <v>16</v>
      </c>
      <c r="O33" s="13">
        <f t="shared" si="11"/>
        <v>77.34375</v>
      </c>
      <c r="Q33" s="17" t="s">
        <v>88</v>
      </c>
      <c r="R33" s="17" t="s">
        <v>89</v>
      </c>
      <c r="S33" s="17" t="s">
        <v>35</v>
      </c>
      <c r="T33" s="17" t="s">
        <v>29</v>
      </c>
      <c r="U33" s="13">
        <f t="shared" si="2"/>
        <v>1130</v>
      </c>
      <c r="V33" s="13">
        <f t="shared" si="3"/>
        <v>14</v>
      </c>
      <c r="W33" s="13">
        <f t="shared" si="12"/>
        <v>80.7142857142857</v>
      </c>
      <c r="X33" s="13">
        <f t="shared" si="7"/>
        <v>2367.5</v>
      </c>
      <c r="Y33" s="13">
        <f t="shared" si="4"/>
        <v>30</v>
      </c>
      <c r="Z33" s="13">
        <f t="shared" si="8"/>
        <v>78.9166666666667</v>
      </c>
    </row>
    <row r="34" spans="1:26">
      <c r="A34" s="7">
        <v>31</v>
      </c>
      <c r="B34" s="16" t="s">
        <v>90</v>
      </c>
      <c r="C34" s="17" t="s">
        <v>91</v>
      </c>
      <c r="D34" s="7">
        <v>87</v>
      </c>
      <c r="E34" s="7">
        <v>84</v>
      </c>
      <c r="F34" s="7">
        <v>77</v>
      </c>
      <c r="G34" s="7">
        <v>77</v>
      </c>
      <c r="H34" s="7">
        <v>69</v>
      </c>
      <c r="I34" s="17" t="s">
        <v>27</v>
      </c>
      <c r="J34" s="17" t="s">
        <v>27</v>
      </c>
      <c r="K34" s="7">
        <v>65</v>
      </c>
      <c r="L34" s="17" t="s">
        <v>32</v>
      </c>
      <c r="M34" s="13">
        <f t="shared" si="15"/>
        <v>1231</v>
      </c>
      <c r="N34" s="13">
        <f t="shared" si="14"/>
        <v>16</v>
      </c>
      <c r="O34" s="13">
        <f t="shared" si="11"/>
        <v>76.9375</v>
      </c>
      <c r="Q34" s="17" t="s">
        <v>90</v>
      </c>
      <c r="R34" s="17" t="s">
        <v>91</v>
      </c>
      <c r="S34" s="17" t="s">
        <v>35</v>
      </c>
      <c r="T34" s="17" t="s">
        <v>29</v>
      </c>
      <c r="U34" s="13">
        <f t="shared" si="2"/>
        <v>1130</v>
      </c>
      <c r="V34" s="13">
        <f t="shared" si="3"/>
        <v>14</v>
      </c>
      <c r="W34" s="13">
        <f t="shared" si="12"/>
        <v>80.7142857142857</v>
      </c>
      <c r="X34" s="13">
        <f t="shared" si="7"/>
        <v>2361</v>
      </c>
      <c r="Y34" s="13">
        <f t="shared" si="4"/>
        <v>30</v>
      </c>
      <c r="Z34" s="13">
        <f t="shared" si="8"/>
        <v>78.7</v>
      </c>
    </row>
    <row r="35" spans="1:26">
      <c r="A35" s="7">
        <v>32</v>
      </c>
      <c r="B35" s="16" t="s">
        <v>92</v>
      </c>
      <c r="C35" s="17" t="s">
        <v>93</v>
      </c>
      <c r="D35" s="7">
        <v>84</v>
      </c>
      <c r="E35" s="7">
        <v>78</v>
      </c>
      <c r="F35" s="7">
        <v>74</v>
      </c>
      <c r="G35" s="7">
        <v>76</v>
      </c>
      <c r="H35" s="7">
        <v>81</v>
      </c>
      <c r="I35" s="17" t="s">
        <v>27</v>
      </c>
      <c r="J35" s="17" t="s">
        <v>27</v>
      </c>
      <c r="K35" s="7">
        <v>60</v>
      </c>
      <c r="L35" s="17" t="s">
        <v>29</v>
      </c>
      <c r="M35" s="13">
        <f t="shared" si="15"/>
        <v>1228.5</v>
      </c>
      <c r="N35" s="13">
        <f t="shared" si="14"/>
        <v>16</v>
      </c>
      <c r="O35" s="13">
        <f t="shared" si="11"/>
        <v>76.78125</v>
      </c>
      <c r="Q35" s="17" t="s">
        <v>92</v>
      </c>
      <c r="R35" s="17" t="s">
        <v>93</v>
      </c>
      <c r="S35" s="17" t="s">
        <v>35</v>
      </c>
      <c r="T35" s="17" t="s">
        <v>29</v>
      </c>
      <c r="U35" s="13">
        <f t="shared" si="2"/>
        <v>1130</v>
      </c>
      <c r="V35" s="13">
        <f t="shared" si="3"/>
        <v>14</v>
      </c>
      <c r="W35" s="13">
        <f t="shared" si="12"/>
        <v>80.7142857142857</v>
      </c>
      <c r="X35" s="13">
        <f t="shared" si="7"/>
        <v>2358.5</v>
      </c>
      <c r="Y35" s="13">
        <f t="shared" si="4"/>
        <v>30</v>
      </c>
      <c r="Z35" s="13">
        <f t="shared" si="8"/>
        <v>78.6166666666667</v>
      </c>
    </row>
    <row r="36" spans="1:26">
      <c r="A36" s="7">
        <v>33</v>
      </c>
      <c r="B36" s="16" t="s">
        <v>94</v>
      </c>
      <c r="C36" s="17" t="s">
        <v>95</v>
      </c>
      <c r="D36" s="7">
        <v>80</v>
      </c>
      <c r="E36" s="7">
        <v>78</v>
      </c>
      <c r="F36" s="7">
        <v>75</v>
      </c>
      <c r="G36" s="7">
        <v>76</v>
      </c>
      <c r="H36" s="7">
        <v>84</v>
      </c>
      <c r="I36" s="17" t="s">
        <v>27</v>
      </c>
      <c r="J36" s="17" t="s">
        <v>27</v>
      </c>
      <c r="K36" s="7">
        <v>67</v>
      </c>
      <c r="L36" s="17" t="s">
        <v>35</v>
      </c>
      <c r="M36" s="13">
        <f t="shared" si="15"/>
        <v>1219</v>
      </c>
      <c r="N36" s="13">
        <f t="shared" si="14"/>
        <v>16</v>
      </c>
      <c r="O36" s="13">
        <f t="shared" si="11"/>
        <v>76.1875</v>
      </c>
      <c r="Q36" s="17" t="s">
        <v>94</v>
      </c>
      <c r="R36" s="17" t="s">
        <v>95</v>
      </c>
      <c r="S36" s="17" t="s">
        <v>35</v>
      </c>
      <c r="T36" s="17" t="s">
        <v>29</v>
      </c>
      <c r="U36" s="13">
        <f t="shared" si="2"/>
        <v>1130</v>
      </c>
      <c r="V36" s="13">
        <f t="shared" si="3"/>
        <v>14</v>
      </c>
      <c r="W36" s="13">
        <f t="shared" si="12"/>
        <v>80.7142857142857</v>
      </c>
      <c r="X36" s="13">
        <f t="shared" si="7"/>
        <v>2349</v>
      </c>
      <c r="Y36" s="13">
        <f t="shared" si="4"/>
        <v>30</v>
      </c>
      <c r="Z36" s="13">
        <f t="shared" si="8"/>
        <v>78.3</v>
      </c>
    </row>
    <row r="37" spans="1:26">
      <c r="A37" s="7">
        <v>34</v>
      </c>
      <c r="B37" s="16" t="s">
        <v>96</v>
      </c>
      <c r="C37" s="17" t="s">
        <v>97</v>
      </c>
      <c r="D37" s="7">
        <v>90</v>
      </c>
      <c r="E37" s="7">
        <v>82</v>
      </c>
      <c r="F37" s="7">
        <v>77</v>
      </c>
      <c r="G37" s="7">
        <v>76</v>
      </c>
      <c r="H37" s="7">
        <v>71</v>
      </c>
      <c r="I37" s="17" t="s">
        <v>27</v>
      </c>
      <c r="J37" s="17" t="s">
        <v>27</v>
      </c>
      <c r="K37" s="7">
        <v>69</v>
      </c>
      <c r="L37" s="17" t="s">
        <v>35</v>
      </c>
      <c r="M37" s="13">
        <f t="shared" si="15"/>
        <v>1264.5</v>
      </c>
      <c r="N37" s="13">
        <f t="shared" si="14"/>
        <v>16</v>
      </c>
      <c r="O37" s="13">
        <f t="shared" si="11"/>
        <v>79.03125</v>
      </c>
      <c r="Q37" s="17" t="s">
        <v>96</v>
      </c>
      <c r="R37" s="17" t="s">
        <v>97</v>
      </c>
      <c r="S37" s="17" t="s">
        <v>35</v>
      </c>
      <c r="T37" s="17" t="s">
        <v>28</v>
      </c>
      <c r="U37" s="13">
        <f t="shared" si="2"/>
        <v>1090</v>
      </c>
      <c r="V37" s="13">
        <f t="shared" si="3"/>
        <v>14</v>
      </c>
      <c r="W37" s="13">
        <f t="shared" si="12"/>
        <v>77.8571428571429</v>
      </c>
      <c r="X37" s="13">
        <f t="shared" si="7"/>
        <v>2354.5</v>
      </c>
      <c r="Y37" s="13">
        <f t="shared" si="4"/>
        <v>30</v>
      </c>
      <c r="Z37" s="13">
        <f t="shared" si="8"/>
        <v>78.4833333333333</v>
      </c>
    </row>
    <row r="38" spans="1:26">
      <c r="A38" s="7">
        <v>35</v>
      </c>
      <c r="B38" s="16" t="s">
        <v>98</v>
      </c>
      <c r="C38" s="17" t="s">
        <v>99</v>
      </c>
      <c r="D38" s="7">
        <v>84</v>
      </c>
      <c r="E38" s="7">
        <v>85</v>
      </c>
      <c r="F38" s="7">
        <v>73</v>
      </c>
      <c r="G38" s="7">
        <v>75</v>
      </c>
      <c r="H38" s="7">
        <v>69</v>
      </c>
      <c r="I38" s="17" t="s">
        <v>27</v>
      </c>
      <c r="J38" s="17" t="s">
        <v>27</v>
      </c>
      <c r="K38" s="7">
        <v>67</v>
      </c>
      <c r="L38" s="17" t="s">
        <v>32</v>
      </c>
      <c r="M38" s="13">
        <f t="shared" si="15"/>
        <v>1211.5</v>
      </c>
      <c r="N38" s="13">
        <f t="shared" si="14"/>
        <v>16</v>
      </c>
      <c r="O38" s="13">
        <f t="shared" si="11"/>
        <v>75.71875</v>
      </c>
      <c r="Q38" s="17" t="s">
        <v>98</v>
      </c>
      <c r="R38" s="17" t="s">
        <v>99</v>
      </c>
      <c r="S38" s="17" t="s">
        <v>35</v>
      </c>
      <c r="T38" s="17" t="s">
        <v>29</v>
      </c>
      <c r="U38" s="13">
        <f t="shared" si="2"/>
        <v>1130</v>
      </c>
      <c r="V38" s="13">
        <f t="shared" si="3"/>
        <v>14</v>
      </c>
      <c r="W38" s="13">
        <f t="shared" si="12"/>
        <v>80.7142857142857</v>
      </c>
      <c r="X38" s="13">
        <f t="shared" si="7"/>
        <v>2341.5</v>
      </c>
      <c r="Y38" s="13">
        <f t="shared" si="4"/>
        <v>30</v>
      </c>
      <c r="Z38" s="13">
        <f t="shared" si="8"/>
        <v>78.05</v>
      </c>
    </row>
    <row r="39" spans="1:26">
      <c r="A39" s="7">
        <v>36</v>
      </c>
      <c r="B39" s="16" t="s">
        <v>100</v>
      </c>
      <c r="C39" s="17" t="s">
        <v>101</v>
      </c>
      <c r="D39" s="7">
        <v>63</v>
      </c>
      <c r="E39" s="7">
        <v>85</v>
      </c>
      <c r="F39" s="7">
        <v>86</v>
      </c>
      <c r="G39" s="7">
        <v>82</v>
      </c>
      <c r="H39" s="7">
        <v>69</v>
      </c>
      <c r="I39" s="17" t="s">
        <v>27</v>
      </c>
      <c r="J39" s="17" t="s">
        <v>27</v>
      </c>
      <c r="K39" s="7">
        <v>82</v>
      </c>
      <c r="L39" s="17" t="s">
        <v>29</v>
      </c>
      <c r="M39" s="13">
        <f t="shared" si="15"/>
        <v>1238</v>
      </c>
      <c r="N39" s="13">
        <f t="shared" si="14"/>
        <v>16</v>
      </c>
      <c r="O39" s="13">
        <f t="shared" si="11"/>
        <v>77.375</v>
      </c>
      <c r="Q39" s="17" t="s">
        <v>100</v>
      </c>
      <c r="R39" s="17" t="s">
        <v>101</v>
      </c>
      <c r="S39" s="17" t="s">
        <v>35</v>
      </c>
      <c r="T39" s="17" t="s">
        <v>28</v>
      </c>
      <c r="U39" s="13">
        <f t="shared" si="2"/>
        <v>1090</v>
      </c>
      <c r="V39" s="13">
        <f t="shared" si="3"/>
        <v>14</v>
      </c>
      <c r="W39" s="13">
        <f t="shared" si="12"/>
        <v>77.8571428571429</v>
      </c>
      <c r="X39" s="13">
        <f t="shared" si="7"/>
        <v>2328</v>
      </c>
      <c r="Y39" s="13">
        <f t="shared" si="4"/>
        <v>30</v>
      </c>
      <c r="Z39" s="13">
        <f t="shared" si="8"/>
        <v>77.6</v>
      </c>
    </row>
    <row r="40" spans="1:26">
      <c r="A40" s="7">
        <v>37</v>
      </c>
      <c r="B40" s="16" t="s">
        <v>102</v>
      </c>
      <c r="C40" s="17" t="s">
        <v>103</v>
      </c>
      <c r="D40" s="7">
        <v>70</v>
      </c>
      <c r="E40" s="7">
        <v>80</v>
      </c>
      <c r="F40" s="7">
        <v>78</v>
      </c>
      <c r="G40" s="7">
        <v>77</v>
      </c>
      <c r="H40" s="7">
        <v>69</v>
      </c>
      <c r="I40" s="17" t="s">
        <v>27</v>
      </c>
      <c r="J40" s="17" t="s">
        <v>27</v>
      </c>
      <c r="K40" s="7">
        <v>72</v>
      </c>
      <c r="L40" s="17" t="s">
        <v>28</v>
      </c>
      <c r="M40" s="13">
        <f t="shared" si="15"/>
        <v>1190.5</v>
      </c>
      <c r="N40" s="13">
        <f t="shared" si="14"/>
        <v>16</v>
      </c>
      <c r="O40" s="13">
        <f t="shared" si="11"/>
        <v>74.40625</v>
      </c>
      <c r="Q40" s="17" t="s">
        <v>102</v>
      </c>
      <c r="R40" s="17" t="s">
        <v>103</v>
      </c>
      <c r="S40" s="17" t="s">
        <v>35</v>
      </c>
      <c r="T40" s="17" t="s">
        <v>29</v>
      </c>
      <c r="U40" s="13">
        <f t="shared" si="2"/>
        <v>1130</v>
      </c>
      <c r="V40" s="13">
        <f t="shared" si="3"/>
        <v>14</v>
      </c>
      <c r="W40" s="13">
        <f t="shared" si="12"/>
        <v>80.7142857142857</v>
      </c>
      <c r="X40" s="13">
        <f t="shared" si="7"/>
        <v>2320.5</v>
      </c>
      <c r="Y40" s="13">
        <f t="shared" si="4"/>
        <v>30</v>
      </c>
      <c r="Z40" s="13">
        <f t="shared" si="8"/>
        <v>77.35</v>
      </c>
    </row>
    <row r="41" spans="1:26">
      <c r="A41" s="7">
        <v>38</v>
      </c>
      <c r="B41" s="16" t="s">
        <v>104</v>
      </c>
      <c r="C41" s="17" t="s">
        <v>105</v>
      </c>
      <c r="D41" s="7">
        <v>81</v>
      </c>
      <c r="E41" s="7">
        <v>70</v>
      </c>
      <c r="F41" s="7">
        <v>75</v>
      </c>
      <c r="G41" s="7">
        <v>75</v>
      </c>
      <c r="H41" s="7">
        <v>72</v>
      </c>
      <c r="I41" s="17" t="s">
        <v>27</v>
      </c>
      <c r="J41" s="17" t="s">
        <v>27</v>
      </c>
      <c r="K41" s="7">
        <v>61</v>
      </c>
      <c r="L41" s="17" t="s">
        <v>32</v>
      </c>
      <c r="M41" s="13">
        <f t="shared" si="15"/>
        <v>1160.5</v>
      </c>
      <c r="N41" s="13">
        <f t="shared" si="14"/>
        <v>16</v>
      </c>
      <c r="O41" s="13">
        <f t="shared" si="11"/>
        <v>72.53125</v>
      </c>
      <c r="Q41" s="17" t="s">
        <v>104</v>
      </c>
      <c r="R41" s="17" t="s">
        <v>105</v>
      </c>
      <c r="S41" s="17" t="s">
        <v>35</v>
      </c>
      <c r="T41" s="17" t="s">
        <v>29</v>
      </c>
      <c r="U41" s="13">
        <f t="shared" si="2"/>
        <v>1130</v>
      </c>
      <c r="V41" s="13">
        <f t="shared" si="3"/>
        <v>14</v>
      </c>
      <c r="W41" s="13">
        <f t="shared" si="12"/>
        <v>80.7142857142857</v>
      </c>
      <c r="X41" s="13">
        <f t="shared" si="7"/>
        <v>2290.5</v>
      </c>
      <c r="Y41" s="13">
        <f t="shared" si="4"/>
        <v>30</v>
      </c>
      <c r="Z41" s="13">
        <f t="shared" si="8"/>
        <v>76.35</v>
      </c>
    </row>
    <row r="42" spans="1:26">
      <c r="A42" s="10">
        <v>39</v>
      </c>
      <c r="B42" s="16" t="s">
        <v>106</v>
      </c>
      <c r="C42" s="18" t="s">
        <v>107</v>
      </c>
      <c r="D42" s="7">
        <v>70</v>
      </c>
      <c r="E42" s="7">
        <v>85</v>
      </c>
      <c r="F42" s="7">
        <v>75</v>
      </c>
      <c r="G42" s="7">
        <v>75</v>
      </c>
      <c r="H42" s="7">
        <v>80</v>
      </c>
      <c r="I42" s="17" t="s">
        <v>27</v>
      </c>
      <c r="J42" s="9">
        <v>49</v>
      </c>
      <c r="K42" s="7">
        <v>75</v>
      </c>
      <c r="L42" s="17" t="s">
        <v>29</v>
      </c>
      <c r="M42" s="13">
        <f>D42*4.5+E42*2+F42*3+G42+H42*1.5+J42*4+K42*4+L42</f>
        <v>1496</v>
      </c>
      <c r="N42" s="13">
        <v>20</v>
      </c>
      <c r="O42" s="13">
        <f t="shared" si="11"/>
        <v>74.8</v>
      </c>
      <c r="Q42" s="17" t="s">
        <v>106</v>
      </c>
      <c r="R42" s="17" t="s">
        <v>107</v>
      </c>
      <c r="S42" s="17" t="s">
        <v>35</v>
      </c>
      <c r="T42" s="17" t="s">
        <v>28</v>
      </c>
      <c r="U42" s="13">
        <f t="shared" si="2"/>
        <v>1090</v>
      </c>
      <c r="V42" s="13">
        <f t="shared" si="3"/>
        <v>14</v>
      </c>
      <c r="W42" s="13">
        <f t="shared" si="12"/>
        <v>77.8571428571429</v>
      </c>
      <c r="X42" s="13">
        <f t="shared" si="7"/>
        <v>2586</v>
      </c>
      <c r="Y42" s="13">
        <f t="shared" si="4"/>
        <v>34</v>
      </c>
      <c r="Z42" s="13">
        <f t="shared" si="8"/>
        <v>76.0588235294118</v>
      </c>
    </row>
    <row r="43" spans="1:26">
      <c r="A43" s="7">
        <v>40</v>
      </c>
      <c r="B43" s="16" t="s">
        <v>108</v>
      </c>
      <c r="C43" s="17" t="s">
        <v>109</v>
      </c>
      <c r="D43" s="7">
        <v>60</v>
      </c>
      <c r="E43" s="7">
        <v>84</v>
      </c>
      <c r="F43" s="7">
        <v>74</v>
      </c>
      <c r="G43" s="7">
        <v>75</v>
      </c>
      <c r="H43" s="7">
        <v>65</v>
      </c>
      <c r="I43" s="17" t="s">
        <v>27</v>
      </c>
      <c r="J43" s="17" t="s">
        <v>27</v>
      </c>
      <c r="K43" s="7">
        <v>73</v>
      </c>
      <c r="L43" s="17" t="s">
        <v>29</v>
      </c>
      <c r="M43" s="13">
        <f>D43*4.5+E43*2+F43*3+G43+H43*1.5+K43*3+L43</f>
        <v>1146.5</v>
      </c>
      <c r="N43" s="13">
        <f>4.5+2+3+1+1.5+3+1</f>
        <v>16</v>
      </c>
      <c r="O43" s="13">
        <f t="shared" si="11"/>
        <v>71.65625</v>
      </c>
      <c r="Q43" s="17" t="s">
        <v>108</v>
      </c>
      <c r="R43" s="17" t="s">
        <v>109</v>
      </c>
      <c r="S43" s="17" t="s">
        <v>35</v>
      </c>
      <c r="T43" s="17" t="s">
        <v>29</v>
      </c>
      <c r="U43" s="13">
        <f t="shared" si="2"/>
        <v>1130</v>
      </c>
      <c r="V43" s="13">
        <f t="shared" si="3"/>
        <v>14</v>
      </c>
      <c r="W43" s="13">
        <f t="shared" si="12"/>
        <v>80.7142857142857</v>
      </c>
      <c r="X43" s="13">
        <f t="shared" si="7"/>
        <v>2276.5</v>
      </c>
      <c r="Y43" s="13">
        <f t="shared" si="4"/>
        <v>30</v>
      </c>
      <c r="Z43" s="13">
        <f t="shared" si="8"/>
        <v>75.8833333333333</v>
      </c>
    </row>
    <row r="46" spans="10:17">
      <c r="J46" s="14" t="s">
        <v>110</v>
      </c>
      <c r="K46" s="15"/>
      <c r="L46" s="15"/>
      <c r="M46" s="15"/>
      <c r="N46" s="15"/>
      <c r="O46" s="15"/>
      <c r="P46" s="15"/>
      <c r="Q46" s="15"/>
    </row>
    <row r="47" spans="10:17">
      <c r="J47" s="15"/>
      <c r="K47" s="15"/>
      <c r="L47" s="15"/>
      <c r="M47" s="15"/>
      <c r="N47" s="15"/>
      <c r="O47" s="15"/>
      <c r="P47" s="15"/>
      <c r="Q47" s="15"/>
    </row>
    <row r="48" spans="10:17">
      <c r="J48" s="15"/>
      <c r="K48" s="15"/>
      <c r="L48" s="15"/>
      <c r="M48" s="15"/>
      <c r="N48" s="15"/>
      <c r="O48" s="15"/>
      <c r="P48" s="15"/>
      <c r="Q48" s="15"/>
    </row>
  </sheetData>
  <sortState ref="B4:Z43">
    <sortCondition ref="Z4" descending="1"/>
  </sortState>
  <mergeCells count="3">
    <mergeCell ref="A1:O2"/>
    <mergeCell ref="Q1:Z2"/>
    <mergeCell ref="J46:Q4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2016-09-13T06:58:00Z</dcterms:created>
  <dcterms:modified xsi:type="dcterms:W3CDTF">2016-09-22T16:57:29Z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