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Sheet1!$A$1:$AS$56</definedName>
  </definedNames>
  <calcPr calcId="144525"/>
</workbook>
</file>

<file path=xl/sharedStrings.xml><?xml version="1.0" encoding="utf-8"?>
<sst xmlns="http://schemas.openxmlformats.org/spreadsheetml/2006/main" count="157">
  <si>
    <t>2015-2016学年第1学期班级成绩汇总表</t>
  </si>
  <si>
    <t>2015-2016学年第2学期班级成绩汇总表</t>
  </si>
  <si>
    <t>序号</t>
  </si>
  <si>
    <t>学号</t>
  </si>
  <si>
    <t>姓名</t>
  </si>
  <si>
    <t>大学英语Ⅰ(三)/必修课/4</t>
  </si>
  <si>
    <t>房屋建筑学/选修课/3</t>
  </si>
  <si>
    <t>概率论与数理统计/必修课/3.5</t>
  </si>
  <si>
    <t>工程定额/选修课/1.5</t>
  </si>
  <si>
    <t>工程估价课程设计/实践课/1</t>
  </si>
  <si>
    <t>工程合同管理/必修课/2.5</t>
  </si>
  <si>
    <t>工程建模与仿真/必修课/2</t>
  </si>
  <si>
    <t>工程力学/必修课/4.5</t>
  </si>
  <si>
    <t>工程项目管理/必修课/2.5</t>
  </si>
  <si>
    <t>工程项目管理课程设计/实践课/1</t>
  </si>
  <si>
    <t>管理经济学/必修课/3</t>
  </si>
  <si>
    <t>航空概论/拓展选修课/1.5</t>
  </si>
  <si>
    <t>建筑设备工程/选修课/3</t>
  </si>
  <si>
    <t>建筑施工技术/选修课/3</t>
  </si>
  <si>
    <t>市场营销学/拓展选修课/2.5</t>
  </si>
  <si>
    <t>线性代数/必修课/2.5</t>
  </si>
  <si>
    <t>加权成绩1</t>
  </si>
  <si>
    <t>学分1</t>
  </si>
  <si>
    <t>综合成绩1</t>
  </si>
  <si>
    <t>大学英语Ⅰ(四)/必修课/3</t>
  </si>
  <si>
    <t>房地产估价/选修课/2</t>
  </si>
  <si>
    <t>房地产经济学/选修课/2</t>
  </si>
  <si>
    <t>概率论与数理统计/选修课/3.5</t>
  </si>
  <si>
    <t>工程结构/选修课/3.5</t>
  </si>
  <si>
    <t>工程经济学/必修课/2.5</t>
  </si>
  <si>
    <t>工程项目投资融资/选修课/1.5</t>
  </si>
  <si>
    <t>工程制图Ⅱ/选修课/1.5</t>
  </si>
  <si>
    <t>航空概论/选修课/1.5</t>
  </si>
  <si>
    <t>建筑工程估价/必修课/4</t>
  </si>
  <si>
    <t>施工组织学/必修课/2.5</t>
  </si>
  <si>
    <t>施工组织学课程设计/实践课/1</t>
  </si>
  <si>
    <t>运筹学/必修课/3.5</t>
  </si>
  <si>
    <t>专业实习/实践课/2</t>
  </si>
  <si>
    <t>加权成绩2</t>
  </si>
  <si>
    <t>学分2</t>
  </si>
  <si>
    <t>综合成绩2</t>
  </si>
  <si>
    <t>总加权成绩</t>
  </si>
  <si>
    <t>总学分</t>
  </si>
  <si>
    <t>总综合成绩</t>
  </si>
  <si>
    <t>150996123</t>
  </si>
  <si>
    <t>庞晶晶</t>
  </si>
  <si>
    <t/>
  </si>
  <si>
    <t>95</t>
  </si>
  <si>
    <t>75</t>
  </si>
  <si>
    <t>150996128</t>
  </si>
  <si>
    <t>孙丹琦</t>
  </si>
  <si>
    <t>85</t>
  </si>
  <si>
    <t>150996140</t>
  </si>
  <si>
    <t>张楠</t>
  </si>
  <si>
    <t>150996106</t>
  </si>
  <si>
    <t>冯喜梅</t>
  </si>
  <si>
    <t>150996141</t>
  </si>
  <si>
    <t>张勤</t>
  </si>
  <si>
    <t>150996125</t>
  </si>
  <si>
    <t>茹方</t>
  </si>
  <si>
    <t>150996101</t>
  </si>
  <si>
    <t>白杨</t>
  </si>
  <si>
    <t>150996134</t>
  </si>
  <si>
    <t>席亚如</t>
  </si>
  <si>
    <t>150996136</t>
  </si>
  <si>
    <t>谢佳宁</t>
  </si>
  <si>
    <t>150996120</t>
  </si>
  <si>
    <t>刘颜霞</t>
  </si>
  <si>
    <t>150996118</t>
  </si>
  <si>
    <t>刘青艾</t>
  </si>
  <si>
    <t>150996131</t>
  </si>
  <si>
    <t>王静静</t>
  </si>
  <si>
    <t>150996107</t>
  </si>
  <si>
    <t>高利</t>
  </si>
  <si>
    <t>150996142</t>
  </si>
  <si>
    <t>张星</t>
  </si>
  <si>
    <t>150996135</t>
  </si>
  <si>
    <t>夏爽</t>
  </si>
  <si>
    <t>150996130</t>
  </si>
  <si>
    <t>孙璐</t>
  </si>
  <si>
    <t>150996110</t>
  </si>
  <si>
    <t>侯振伟</t>
  </si>
  <si>
    <t>150996105</t>
  </si>
  <si>
    <t>代玲玲</t>
  </si>
  <si>
    <t>150996116</t>
  </si>
  <si>
    <t>刘晶晶</t>
  </si>
  <si>
    <t>150996143</t>
  </si>
  <si>
    <t>赵珂珂</t>
  </si>
  <si>
    <t>150996129</t>
  </si>
  <si>
    <t>孙刘洁</t>
  </si>
  <si>
    <t>150996109</t>
  </si>
  <si>
    <t>和雪环</t>
  </si>
  <si>
    <t>150996117</t>
  </si>
  <si>
    <t>刘娟娟</t>
  </si>
  <si>
    <t>150996124</t>
  </si>
  <si>
    <t>荣瑞雪</t>
  </si>
  <si>
    <t>150996133</t>
  </si>
  <si>
    <t>武燕林</t>
  </si>
  <si>
    <t>52</t>
  </si>
  <si>
    <t>150996114</t>
  </si>
  <si>
    <t>匡真真</t>
  </si>
  <si>
    <t>55</t>
  </si>
  <si>
    <t>150996137</t>
  </si>
  <si>
    <t>杨永威</t>
  </si>
  <si>
    <t>51</t>
  </si>
  <si>
    <t>44</t>
  </si>
  <si>
    <t>150996122</t>
  </si>
  <si>
    <t>吕璐一</t>
  </si>
  <si>
    <t>150996115</t>
  </si>
  <si>
    <t>梁兴楠</t>
  </si>
  <si>
    <t>150996108</t>
  </si>
  <si>
    <t>韩参参</t>
  </si>
  <si>
    <t>56</t>
  </si>
  <si>
    <t>65</t>
  </si>
  <si>
    <t>150996127</t>
  </si>
  <si>
    <t>苏悦</t>
  </si>
  <si>
    <t>150996139</t>
  </si>
  <si>
    <t>张辉</t>
  </si>
  <si>
    <t>54</t>
  </si>
  <si>
    <t>150996132</t>
  </si>
  <si>
    <t>王森</t>
  </si>
  <si>
    <t>150996126</t>
  </si>
  <si>
    <t>宋林如</t>
  </si>
  <si>
    <t>50</t>
  </si>
  <si>
    <t>150996138</t>
  </si>
  <si>
    <t>张婵玉</t>
  </si>
  <si>
    <t>53</t>
  </si>
  <si>
    <t>140996106</t>
  </si>
  <si>
    <t>田高磊</t>
  </si>
  <si>
    <t>150996113</t>
  </si>
  <si>
    <t>焦世焕</t>
  </si>
  <si>
    <t>48</t>
  </si>
  <si>
    <t>150996112</t>
  </si>
  <si>
    <t>姬英芳</t>
  </si>
  <si>
    <t>47</t>
  </si>
  <si>
    <t>45</t>
  </si>
  <si>
    <t>150996104</t>
  </si>
  <si>
    <t>程萌</t>
  </si>
  <si>
    <t>57</t>
  </si>
  <si>
    <t>0</t>
  </si>
  <si>
    <t>150996111</t>
  </si>
  <si>
    <t>胡婧雯</t>
  </si>
  <si>
    <t>39</t>
  </si>
  <si>
    <t>25</t>
  </si>
  <si>
    <t>150996119</t>
  </si>
  <si>
    <t>刘文青</t>
  </si>
  <si>
    <t>19</t>
  </si>
  <si>
    <t>26</t>
  </si>
  <si>
    <t>150996102</t>
  </si>
  <si>
    <t>陈晓静</t>
  </si>
  <si>
    <t>27</t>
  </si>
  <si>
    <t>150996121</t>
  </si>
  <si>
    <t>鹿彦菲</t>
  </si>
  <si>
    <t>21</t>
  </si>
  <si>
    <t>150996103</t>
  </si>
  <si>
    <t>陈肖婷</t>
  </si>
  <si>
    <t>备注：标红的为有科目挂科的，序号标红的为一学年中有挂科情况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</si>
</sst>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 quotePrefix="1">
      <alignment horizontal="left" vertical="center"/>
    </xf>
    <xf numFmtId="0" fontId="1" fillId="0" borderId="1" xfId="0" applyFont="1" applyBorder="1" applyAlignment="1" quotePrefix="1">
      <alignment horizontal="left" vertical="center"/>
    </xf>
    <xf numFmtId="0" fontId="1" fillId="3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56"/>
  <sheetViews>
    <sheetView tabSelected="1" topLeftCell="A19" workbookViewId="0">
      <selection activeCell="AF35" sqref="AF35"/>
    </sheetView>
  </sheetViews>
  <sheetFormatPr defaultColWidth="9" defaultRowHeight="14.4"/>
  <cols>
    <col min="1" max="1" width="3.62962962962963" style="1" customWidth="1"/>
    <col min="2" max="2" width="10.3333333333333" style="1" customWidth="1"/>
    <col min="3" max="3" width="8.55555555555556" style="2" customWidth="1"/>
    <col min="4" max="19" width="9.11111111111111" style="2" customWidth="1"/>
    <col min="22" max="22" width="12.8888888888889"/>
    <col min="24" max="24" width="11.2222222222222" customWidth="1"/>
    <col min="41" max="41" width="12.8888888888889"/>
    <col min="44" max="44" width="12.8888888888889"/>
  </cols>
  <sheetData>
    <row r="1" spans="1:45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X1" s="4" t="s">
        <v>1</v>
      </c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</row>
    <row r="3" ht="55" customHeight="1" spans="1:44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13" t="s">
        <v>21</v>
      </c>
      <c r="U3" s="13" t="s">
        <v>22</v>
      </c>
      <c r="V3" s="13" t="s">
        <v>23</v>
      </c>
      <c r="X3" s="6" t="s">
        <v>4</v>
      </c>
      <c r="Y3" s="6" t="s">
        <v>24</v>
      </c>
      <c r="Z3" s="6" t="s">
        <v>25</v>
      </c>
      <c r="AA3" s="6" t="s">
        <v>26</v>
      </c>
      <c r="AB3" s="6" t="s">
        <v>27</v>
      </c>
      <c r="AC3" s="6" t="s">
        <v>28</v>
      </c>
      <c r="AD3" s="6" t="s">
        <v>29</v>
      </c>
      <c r="AE3" s="6" t="s">
        <v>30</v>
      </c>
      <c r="AF3" s="6" t="s">
        <v>31</v>
      </c>
      <c r="AG3" s="6" t="s">
        <v>32</v>
      </c>
      <c r="AH3" s="6" t="s">
        <v>33</v>
      </c>
      <c r="AI3" s="6" t="s">
        <v>34</v>
      </c>
      <c r="AJ3" s="6" t="s">
        <v>35</v>
      </c>
      <c r="AK3" s="6" t="s">
        <v>36</v>
      </c>
      <c r="AL3" s="6" t="s">
        <v>37</v>
      </c>
      <c r="AM3" s="13" t="s">
        <v>38</v>
      </c>
      <c r="AN3" s="13" t="s">
        <v>39</v>
      </c>
      <c r="AO3" s="13" t="s">
        <v>40</v>
      </c>
      <c r="AP3" s="13" t="s">
        <v>41</v>
      </c>
      <c r="AQ3" s="13" t="s">
        <v>42</v>
      </c>
      <c r="AR3" s="13" t="s">
        <v>43</v>
      </c>
    </row>
    <row r="4" spans="1:44">
      <c r="A4" s="7">
        <v>1</v>
      </c>
      <c r="B4" s="17" t="s">
        <v>44</v>
      </c>
      <c r="C4" s="18" t="s">
        <v>45</v>
      </c>
      <c r="D4" s="9">
        <v>84</v>
      </c>
      <c r="E4" s="9">
        <v>94</v>
      </c>
      <c r="F4" s="9">
        <v>96</v>
      </c>
      <c r="G4" s="9">
        <v>91</v>
      </c>
      <c r="H4" s="18" t="s">
        <v>46</v>
      </c>
      <c r="I4" s="18" t="s">
        <v>46</v>
      </c>
      <c r="J4" s="18" t="s">
        <v>46</v>
      </c>
      <c r="K4" s="9">
        <v>97</v>
      </c>
      <c r="L4" s="18" t="s">
        <v>46</v>
      </c>
      <c r="M4" s="18" t="s">
        <v>46</v>
      </c>
      <c r="N4" s="9">
        <v>82</v>
      </c>
      <c r="O4" s="18" t="s">
        <v>46</v>
      </c>
      <c r="P4" s="9">
        <v>87</v>
      </c>
      <c r="Q4" s="9">
        <v>69</v>
      </c>
      <c r="R4" s="18" t="s">
        <v>46</v>
      </c>
      <c r="S4" s="9">
        <v>87</v>
      </c>
      <c r="T4" s="14">
        <f>D4*4+E4*3+F4*3.5+G4*1.5+K4*4.5+N4*3+P4*3+Q4*3+S4*2.5</f>
        <v>2458.5</v>
      </c>
      <c r="U4" s="14">
        <f>4+3+3.5+1.5+4.5+3+3+3+2.5</f>
        <v>28</v>
      </c>
      <c r="V4" s="14">
        <f>T4/U4</f>
        <v>87.8035714285714</v>
      </c>
      <c r="X4" s="18" t="s">
        <v>45</v>
      </c>
      <c r="Y4" s="9">
        <v>80</v>
      </c>
      <c r="Z4" s="9">
        <v>96</v>
      </c>
      <c r="AA4" s="9">
        <v>92</v>
      </c>
      <c r="AB4" s="18" t="s">
        <v>46</v>
      </c>
      <c r="AC4" s="9">
        <v>96</v>
      </c>
      <c r="AD4" s="16">
        <v>92</v>
      </c>
      <c r="AE4" s="16">
        <v>95</v>
      </c>
      <c r="AF4" s="18" t="s">
        <v>47</v>
      </c>
      <c r="AG4" s="9">
        <v>79</v>
      </c>
      <c r="AH4" s="18" t="s">
        <v>48</v>
      </c>
      <c r="AI4" s="9">
        <v>96</v>
      </c>
      <c r="AJ4" s="18" t="s">
        <v>47</v>
      </c>
      <c r="AK4" s="9">
        <v>85</v>
      </c>
      <c r="AL4" s="18" t="s">
        <v>48</v>
      </c>
      <c r="AM4" s="14">
        <f>Y4*3+Z4*2+AA4*2+AC4*3.5+AD4*2.5+AE4*1.5+AF4*1.5+AG4*1.5+AH4*4+AI4*2.5+AJ4*1+AK4*3.5+AL4*2</f>
        <v>2668</v>
      </c>
      <c r="AN4" s="14">
        <f>3+2+2+3.5+2.5+1.5+1.5+1.5+4+2.5+1+3.5+2</f>
        <v>30.5</v>
      </c>
      <c r="AO4" s="14">
        <f>AM4/AN4</f>
        <v>87.4754098360656</v>
      </c>
      <c r="AP4" s="14">
        <f>T4+AM4</f>
        <v>5126.5</v>
      </c>
      <c r="AQ4" s="14">
        <f>U4+AN4</f>
        <v>58.5</v>
      </c>
      <c r="AR4" s="14">
        <f>AP4/AQ4</f>
        <v>87.6324786324786</v>
      </c>
    </row>
    <row r="5" spans="1:44">
      <c r="A5" s="7">
        <v>2</v>
      </c>
      <c r="B5" s="17" t="s">
        <v>49</v>
      </c>
      <c r="C5" s="18" t="s">
        <v>50</v>
      </c>
      <c r="D5" s="9">
        <v>86</v>
      </c>
      <c r="E5" s="9">
        <v>96</v>
      </c>
      <c r="F5" s="9">
        <v>88</v>
      </c>
      <c r="G5" s="9">
        <v>84</v>
      </c>
      <c r="H5" s="18" t="s">
        <v>46</v>
      </c>
      <c r="I5" s="18" t="s">
        <v>46</v>
      </c>
      <c r="J5" s="18" t="s">
        <v>46</v>
      </c>
      <c r="K5" s="9">
        <v>89</v>
      </c>
      <c r="L5" s="18" t="s">
        <v>46</v>
      </c>
      <c r="M5" s="18" t="s">
        <v>46</v>
      </c>
      <c r="N5" s="9">
        <v>92</v>
      </c>
      <c r="O5" s="18" t="s">
        <v>46</v>
      </c>
      <c r="P5" s="9">
        <v>87</v>
      </c>
      <c r="Q5" s="9">
        <v>88</v>
      </c>
      <c r="R5" s="18" t="s">
        <v>46</v>
      </c>
      <c r="S5" s="9">
        <v>87</v>
      </c>
      <c r="T5" s="14">
        <f>D5*4+E5*3+F5*3.5+G5*1.5+K5*4.5+N5*3+P5*3+Q5*3+S5*2.5</f>
        <v>2485</v>
      </c>
      <c r="U5" s="14">
        <f>4+3+3.5+1.5+4.5+3+3+3+2.5</f>
        <v>28</v>
      </c>
      <c r="V5" s="14">
        <f>T5/U5</f>
        <v>88.75</v>
      </c>
      <c r="X5" s="18" t="s">
        <v>50</v>
      </c>
      <c r="Y5" s="9">
        <v>87</v>
      </c>
      <c r="Z5" s="9">
        <v>84</v>
      </c>
      <c r="AA5" s="9">
        <v>94</v>
      </c>
      <c r="AB5" s="18" t="s">
        <v>46</v>
      </c>
      <c r="AC5" s="9">
        <v>74</v>
      </c>
      <c r="AD5" s="16">
        <v>83</v>
      </c>
      <c r="AE5" s="16">
        <v>94</v>
      </c>
      <c r="AF5" s="18" t="s">
        <v>47</v>
      </c>
      <c r="AG5" s="9">
        <v>79</v>
      </c>
      <c r="AH5" s="18" t="s">
        <v>51</v>
      </c>
      <c r="AI5" s="9">
        <v>86</v>
      </c>
      <c r="AJ5" s="18" t="s">
        <v>51</v>
      </c>
      <c r="AK5" s="9">
        <v>77</v>
      </c>
      <c r="AL5" s="18" t="s">
        <v>51</v>
      </c>
      <c r="AM5" s="14">
        <f>Y5*3+Z5*2+AA5*2+AC5*3.5+AD5*2.5+AE5*1.5+AF5*1.5+AG5*1.5+AH5*4+AI5*2.5+AJ5*1+AK5*3.5+AL5*2</f>
        <v>2565</v>
      </c>
      <c r="AN5" s="14">
        <f>3+2+2+3.5+2.5+1.5+1.5+1.5+4+2.5+1+3.5+2</f>
        <v>30.5</v>
      </c>
      <c r="AO5" s="14">
        <f>AM5/AN5</f>
        <v>84.0983606557377</v>
      </c>
      <c r="AP5" s="14">
        <f>T5+AM5</f>
        <v>5050</v>
      </c>
      <c r="AQ5" s="14">
        <f>U5+AN5</f>
        <v>58.5</v>
      </c>
      <c r="AR5" s="14">
        <f>AP5/AQ5</f>
        <v>86.3247863247863</v>
      </c>
    </row>
    <row r="6" spans="1:44">
      <c r="A6" s="7">
        <v>3</v>
      </c>
      <c r="B6" s="17" t="s">
        <v>52</v>
      </c>
      <c r="C6" s="18" t="s">
        <v>53</v>
      </c>
      <c r="D6" s="9">
        <v>74</v>
      </c>
      <c r="E6" s="9">
        <v>93</v>
      </c>
      <c r="F6" s="9">
        <v>92</v>
      </c>
      <c r="G6" s="9">
        <v>97</v>
      </c>
      <c r="H6" s="18" t="s">
        <v>46</v>
      </c>
      <c r="I6" s="18" t="s">
        <v>46</v>
      </c>
      <c r="J6" s="18" t="s">
        <v>46</v>
      </c>
      <c r="K6" s="9">
        <v>91</v>
      </c>
      <c r="L6" s="18" t="s">
        <v>46</v>
      </c>
      <c r="M6" s="18" t="s">
        <v>46</v>
      </c>
      <c r="N6" s="9">
        <v>88</v>
      </c>
      <c r="O6" s="18" t="s">
        <v>46</v>
      </c>
      <c r="P6" s="9">
        <v>89</v>
      </c>
      <c r="Q6" s="9">
        <v>81</v>
      </c>
      <c r="R6" s="18" t="s">
        <v>46</v>
      </c>
      <c r="S6" s="9">
        <v>83</v>
      </c>
      <c r="T6" s="14">
        <f>D6*4+E6*3+F6*3.5+G6*1.5+K6*4.5+N6*3+P6*3+Q6*3+S6*2.5</f>
        <v>2433.5</v>
      </c>
      <c r="U6" s="14">
        <f>4+3+3.5+1.5+4.5+3+3+3+2.5</f>
        <v>28</v>
      </c>
      <c r="V6" s="14">
        <f>T6/U6</f>
        <v>86.9107142857143</v>
      </c>
      <c r="X6" s="18" t="s">
        <v>53</v>
      </c>
      <c r="Y6" s="9">
        <v>73</v>
      </c>
      <c r="Z6" s="9">
        <v>74</v>
      </c>
      <c r="AA6" s="9">
        <v>91</v>
      </c>
      <c r="AB6" s="18" t="s">
        <v>46</v>
      </c>
      <c r="AC6" s="9">
        <v>84</v>
      </c>
      <c r="AD6" s="16">
        <v>90</v>
      </c>
      <c r="AE6" s="16">
        <v>90</v>
      </c>
      <c r="AF6" s="18" t="s">
        <v>47</v>
      </c>
      <c r="AG6" s="9">
        <v>80</v>
      </c>
      <c r="AH6" s="18" t="s">
        <v>48</v>
      </c>
      <c r="AI6" s="9">
        <v>90</v>
      </c>
      <c r="AJ6" s="18" t="s">
        <v>47</v>
      </c>
      <c r="AK6" s="9">
        <v>85</v>
      </c>
      <c r="AL6" s="18" t="s">
        <v>48</v>
      </c>
      <c r="AM6" s="14">
        <f>Y6*3+Z6*2+AA6*2+AC6*3.5+AD6*2.5+AE6*1.5+AF6*1.5+AG6*1.5+AH6*4+AI6*2.5+AJ6*1+AK6*3.5+AL6*2</f>
        <v>2533</v>
      </c>
      <c r="AN6" s="14">
        <f>3+2+2+3.5+2.5+1.5+1.5+1.5+4+2.5+1+3.5+2</f>
        <v>30.5</v>
      </c>
      <c r="AO6" s="14">
        <f>AM6/AN6</f>
        <v>83.0491803278689</v>
      </c>
      <c r="AP6" s="14">
        <f>T6+AM6</f>
        <v>4966.5</v>
      </c>
      <c r="AQ6" s="14">
        <f>U6+AN6</f>
        <v>58.5</v>
      </c>
      <c r="AR6" s="14">
        <f>AP6/AQ6</f>
        <v>84.8974358974359</v>
      </c>
    </row>
    <row r="7" spans="1:44">
      <c r="A7" s="7">
        <v>4</v>
      </c>
      <c r="B7" s="17" t="s">
        <v>54</v>
      </c>
      <c r="C7" s="18" t="s">
        <v>55</v>
      </c>
      <c r="D7" s="9">
        <v>80</v>
      </c>
      <c r="E7" s="9">
        <v>92</v>
      </c>
      <c r="F7" s="9">
        <v>93</v>
      </c>
      <c r="G7" s="9">
        <v>80</v>
      </c>
      <c r="H7" s="18" t="s">
        <v>46</v>
      </c>
      <c r="I7" s="18" t="s">
        <v>46</v>
      </c>
      <c r="J7" s="18" t="s">
        <v>46</v>
      </c>
      <c r="K7" s="9">
        <v>93</v>
      </c>
      <c r="L7" s="18" t="s">
        <v>46</v>
      </c>
      <c r="M7" s="18" t="s">
        <v>46</v>
      </c>
      <c r="N7" s="9">
        <v>90</v>
      </c>
      <c r="O7" s="18" t="s">
        <v>46</v>
      </c>
      <c r="P7" s="9">
        <v>90</v>
      </c>
      <c r="Q7" s="9">
        <v>72</v>
      </c>
      <c r="R7" s="18" t="s">
        <v>46</v>
      </c>
      <c r="S7" s="9">
        <v>85</v>
      </c>
      <c r="T7" s="14">
        <f>D7*4+E7*3+F7*3.5+G7*1.5+K7*4.5+N7*3+P7*3+Q7*3+S7*2.5</f>
        <v>2428.5</v>
      </c>
      <c r="U7" s="14">
        <f>4+3+3.5+1.5+4.5+3+3+3+2.5</f>
        <v>28</v>
      </c>
      <c r="V7" s="14">
        <f>T7/U7</f>
        <v>86.7321428571429</v>
      </c>
      <c r="X7" s="18" t="s">
        <v>55</v>
      </c>
      <c r="Y7" s="9">
        <v>78</v>
      </c>
      <c r="Z7" s="9">
        <v>86</v>
      </c>
      <c r="AA7" s="9">
        <v>87</v>
      </c>
      <c r="AB7" s="18" t="s">
        <v>46</v>
      </c>
      <c r="AC7" s="9">
        <v>85</v>
      </c>
      <c r="AD7" s="16">
        <v>79</v>
      </c>
      <c r="AE7" s="16">
        <v>91</v>
      </c>
      <c r="AF7" s="18" t="s">
        <v>48</v>
      </c>
      <c r="AG7" s="9">
        <v>87</v>
      </c>
      <c r="AH7" s="18" t="s">
        <v>48</v>
      </c>
      <c r="AI7" s="9">
        <v>92</v>
      </c>
      <c r="AJ7" s="18" t="s">
        <v>46</v>
      </c>
      <c r="AK7" s="9">
        <v>80</v>
      </c>
      <c r="AL7" s="18" t="s">
        <v>51</v>
      </c>
      <c r="AM7" s="14">
        <f>Y7*3+Z7*2+AA7*2+AC7*3.5+AD7*2.5+AE7*1.5+AF7*1.5+AG7*1.5+AH7*4+AI7*2.5+AK7*3.5+AL7*2</f>
        <v>2434.5</v>
      </c>
      <c r="AN7" s="14">
        <f>3+2+2+3.5+2.5+1.5+1.5+1.5+4+2.5+3.5+2</f>
        <v>29.5</v>
      </c>
      <c r="AO7" s="14">
        <f>AM7/AN7</f>
        <v>82.5254237288136</v>
      </c>
      <c r="AP7" s="14">
        <f>T7+AM7</f>
        <v>4863</v>
      </c>
      <c r="AQ7" s="14">
        <f>U7+AN7</f>
        <v>57.5</v>
      </c>
      <c r="AR7" s="14">
        <f>AP7/AQ7</f>
        <v>84.5739130434783</v>
      </c>
    </row>
    <row r="8" spans="1:44">
      <c r="A8" s="7">
        <v>5</v>
      </c>
      <c r="B8" s="17" t="s">
        <v>56</v>
      </c>
      <c r="C8" s="18" t="s">
        <v>57</v>
      </c>
      <c r="D8" s="9">
        <v>82</v>
      </c>
      <c r="E8" s="9">
        <v>93</v>
      </c>
      <c r="F8" s="9">
        <v>89</v>
      </c>
      <c r="G8" s="9">
        <v>86</v>
      </c>
      <c r="H8" s="18" t="s">
        <v>46</v>
      </c>
      <c r="I8" s="18" t="s">
        <v>46</v>
      </c>
      <c r="J8" s="18" t="s">
        <v>46</v>
      </c>
      <c r="K8" s="9">
        <v>92</v>
      </c>
      <c r="L8" s="18" t="s">
        <v>46</v>
      </c>
      <c r="M8" s="18" t="s">
        <v>46</v>
      </c>
      <c r="N8" s="9">
        <v>87</v>
      </c>
      <c r="O8" s="18" t="s">
        <v>46</v>
      </c>
      <c r="P8" s="9">
        <v>86</v>
      </c>
      <c r="Q8" s="9">
        <v>71</v>
      </c>
      <c r="R8" s="18" t="s">
        <v>46</v>
      </c>
      <c r="S8" s="9">
        <v>86</v>
      </c>
      <c r="T8" s="14">
        <f>D8*4+E8*3+F8*3.5+G8*1.5+K8*4.5+N8*3+P8*3+Q8*3+S8*2.5</f>
        <v>2408.5</v>
      </c>
      <c r="U8" s="14">
        <f>4+3+3.5+1.5+4.5+3+3+3+2.5</f>
        <v>28</v>
      </c>
      <c r="V8" s="14">
        <f>T8/U8</f>
        <v>86.0178571428571</v>
      </c>
      <c r="X8" s="18" t="s">
        <v>57</v>
      </c>
      <c r="Y8" s="9">
        <v>78</v>
      </c>
      <c r="Z8" s="9">
        <v>94</v>
      </c>
      <c r="AA8" s="9">
        <v>92</v>
      </c>
      <c r="AB8" s="18" t="s">
        <v>46</v>
      </c>
      <c r="AC8" s="9">
        <v>83</v>
      </c>
      <c r="AD8" s="16">
        <v>88</v>
      </c>
      <c r="AE8" s="16">
        <v>84</v>
      </c>
      <c r="AF8" s="18" t="s">
        <v>51</v>
      </c>
      <c r="AG8" s="9">
        <v>81</v>
      </c>
      <c r="AH8" s="18" t="s">
        <v>48</v>
      </c>
      <c r="AI8" s="9">
        <v>96</v>
      </c>
      <c r="AJ8" s="18" t="s">
        <v>51</v>
      </c>
      <c r="AK8" s="9">
        <v>66</v>
      </c>
      <c r="AL8" s="18" t="s">
        <v>51</v>
      </c>
      <c r="AM8" s="14">
        <f>Y8*3+Z8*2+AA8*2+AC8*3.5+AD8*2.5+AE8*1.5+AF8*1.5+AG8*1.5+AH8*4+AI8*2.5+AJ8*1+AK8*3.5+AL8*2</f>
        <v>2517.5</v>
      </c>
      <c r="AN8" s="14">
        <f>3+2+2+3.5+2.5+1.5+1.5+1.5+4+2.5+1+3.5+2</f>
        <v>30.5</v>
      </c>
      <c r="AO8" s="14">
        <f>AM8/AN8</f>
        <v>82.5409836065574</v>
      </c>
      <c r="AP8" s="14">
        <f>T8+AM8</f>
        <v>4926</v>
      </c>
      <c r="AQ8" s="14">
        <f>U8+AN8</f>
        <v>58.5</v>
      </c>
      <c r="AR8" s="14">
        <f>AP8/AQ8</f>
        <v>84.2051282051282</v>
      </c>
    </row>
    <row r="9" spans="1:44">
      <c r="A9" s="7">
        <v>6</v>
      </c>
      <c r="B9" s="17" t="s">
        <v>58</v>
      </c>
      <c r="C9" s="18" t="s">
        <v>59</v>
      </c>
      <c r="D9" s="9">
        <v>77</v>
      </c>
      <c r="E9" s="9">
        <v>86</v>
      </c>
      <c r="F9" s="9">
        <v>94</v>
      </c>
      <c r="G9" s="9">
        <v>89</v>
      </c>
      <c r="H9" s="18" t="s">
        <v>46</v>
      </c>
      <c r="I9" s="18" t="s">
        <v>46</v>
      </c>
      <c r="J9" s="18" t="s">
        <v>46</v>
      </c>
      <c r="K9" s="9">
        <v>97</v>
      </c>
      <c r="L9" s="18" t="s">
        <v>46</v>
      </c>
      <c r="M9" s="18" t="s">
        <v>46</v>
      </c>
      <c r="N9" s="9">
        <v>82</v>
      </c>
      <c r="O9" s="18" t="s">
        <v>46</v>
      </c>
      <c r="P9" s="9">
        <v>77</v>
      </c>
      <c r="Q9" s="9">
        <v>73</v>
      </c>
      <c r="R9" s="18" t="s">
        <v>46</v>
      </c>
      <c r="S9" s="9">
        <v>84</v>
      </c>
      <c r="T9" s="14">
        <f>D9*4+E9*3+F9*3.5+G9*1.5+K9*4.5+N9*3+P9*3+Q9*3+S9*2.5</f>
        <v>2371</v>
      </c>
      <c r="U9" s="14">
        <f>4+3+3.5+1.5+4.5+3+3+3+2.5</f>
        <v>28</v>
      </c>
      <c r="V9" s="14">
        <f>T9/U9</f>
        <v>84.6785714285714</v>
      </c>
      <c r="X9" s="18" t="s">
        <v>59</v>
      </c>
      <c r="Y9" s="9">
        <v>72</v>
      </c>
      <c r="Z9" s="9">
        <v>95</v>
      </c>
      <c r="AA9" s="9">
        <v>91</v>
      </c>
      <c r="AB9" s="18" t="s">
        <v>46</v>
      </c>
      <c r="AC9" s="9">
        <v>78</v>
      </c>
      <c r="AD9" s="16">
        <v>88</v>
      </c>
      <c r="AE9" s="16">
        <v>89</v>
      </c>
      <c r="AF9" s="18" t="s">
        <v>51</v>
      </c>
      <c r="AG9" s="9">
        <v>84</v>
      </c>
      <c r="AH9" s="18" t="s">
        <v>48</v>
      </c>
      <c r="AI9" s="9">
        <v>91</v>
      </c>
      <c r="AJ9" s="18" t="s">
        <v>46</v>
      </c>
      <c r="AK9" s="9">
        <v>88</v>
      </c>
      <c r="AL9" s="18" t="s">
        <v>48</v>
      </c>
      <c r="AM9" s="14">
        <f>Y9*3+Z9*2+AA9*2+AC9*3.5+AD9*2.5+AE9*1.5+AF9*1.5+AG9*1.5+AH9*4+AI9*2.5+AK9*3.5+AL9*2</f>
        <v>2453.5</v>
      </c>
      <c r="AN9" s="14">
        <f>3+2+2+3.5+2.5+1.5+1.5+1.5+4+2.5+3.5+2</f>
        <v>29.5</v>
      </c>
      <c r="AO9" s="14">
        <f>AM9/AN9</f>
        <v>83.1694915254237</v>
      </c>
      <c r="AP9" s="14">
        <f>T9+AM9</f>
        <v>4824.5</v>
      </c>
      <c r="AQ9" s="14">
        <f>U9+AN9</f>
        <v>57.5</v>
      </c>
      <c r="AR9" s="14">
        <f>AP9/AQ9</f>
        <v>83.904347826087</v>
      </c>
    </row>
    <row r="10" spans="1:44">
      <c r="A10" s="7">
        <v>7</v>
      </c>
      <c r="B10" s="17" t="s">
        <v>60</v>
      </c>
      <c r="C10" s="18" t="s">
        <v>61</v>
      </c>
      <c r="D10" s="9">
        <v>73</v>
      </c>
      <c r="E10" s="9">
        <v>98</v>
      </c>
      <c r="F10" s="9">
        <v>97</v>
      </c>
      <c r="G10" s="9">
        <v>93</v>
      </c>
      <c r="H10" s="18" t="s">
        <v>46</v>
      </c>
      <c r="I10" s="18" t="s">
        <v>46</v>
      </c>
      <c r="J10" s="18" t="s">
        <v>46</v>
      </c>
      <c r="K10" s="9">
        <v>98</v>
      </c>
      <c r="L10" s="18" t="s">
        <v>46</v>
      </c>
      <c r="M10" s="18" t="s">
        <v>46</v>
      </c>
      <c r="N10" s="9">
        <v>93</v>
      </c>
      <c r="O10" s="18" t="s">
        <v>46</v>
      </c>
      <c r="P10" s="9">
        <v>77</v>
      </c>
      <c r="Q10" s="9">
        <v>75</v>
      </c>
      <c r="R10" s="18" t="s">
        <v>46</v>
      </c>
      <c r="S10" s="9">
        <v>95</v>
      </c>
      <c r="T10" s="14">
        <f>D10*4+E10*3+F10*3.5+G10*1.5+K10*4.5+N10*3+P10*3+Q10*3+S10*2.5</f>
        <v>2478.5</v>
      </c>
      <c r="U10" s="14">
        <f>4+3+3.5+1.5+4.5+3+3+3+2.5</f>
        <v>28</v>
      </c>
      <c r="V10" s="14">
        <f>T10/U10</f>
        <v>88.5178571428571</v>
      </c>
      <c r="X10" s="18" t="s">
        <v>61</v>
      </c>
      <c r="Y10" s="9">
        <v>73</v>
      </c>
      <c r="Z10" s="9">
        <v>88</v>
      </c>
      <c r="AA10" s="9">
        <v>87</v>
      </c>
      <c r="AB10" s="18" t="s">
        <v>46</v>
      </c>
      <c r="AC10" s="9">
        <v>69</v>
      </c>
      <c r="AD10" s="16">
        <v>83</v>
      </c>
      <c r="AE10" s="16">
        <v>90</v>
      </c>
      <c r="AF10" s="18" t="s">
        <v>51</v>
      </c>
      <c r="AG10" s="9">
        <v>71</v>
      </c>
      <c r="AH10" s="18" t="s">
        <v>48</v>
      </c>
      <c r="AI10" s="9">
        <v>94</v>
      </c>
      <c r="AJ10" s="18" t="s">
        <v>51</v>
      </c>
      <c r="AK10" s="9">
        <v>61</v>
      </c>
      <c r="AL10" s="18" t="s">
        <v>51</v>
      </c>
      <c r="AM10" s="14">
        <f>Y10*3+Z10*2+AA10*2+AC10*3.5+AD10*2.5+AE10*1.5+AF10*1.5+AG10*1.5+AH10*4+AI10*2.5+AJ10*1+AK10*3.5+AL10*2</f>
        <v>2390.5</v>
      </c>
      <c r="AN10" s="14">
        <f>3+2+2+3.5+2.5+1.5+1.5+1.5+4+2.5+1+3.5+2</f>
        <v>30.5</v>
      </c>
      <c r="AO10" s="14">
        <f>AM10/AN10</f>
        <v>78.3770491803279</v>
      </c>
      <c r="AP10" s="14">
        <f>T10+AM10</f>
        <v>4869</v>
      </c>
      <c r="AQ10" s="14">
        <f>U10+AN10</f>
        <v>58.5</v>
      </c>
      <c r="AR10" s="14">
        <f>AP10/AQ10</f>
        <v>83.2307692307692</v>
      </c>
    </row>
    <row r="11" spans="1:44">
      <c r="A11" s="7">
        <v>8</v>
      </c>
      <c r="B11" s="17" t="s">
        <v>62</v>
      </c>
      <c r="C11" s="18" t="s">
        <v>63</v>
      </c>
      <c r="D11" s="9">
        <v>78</v>
      </c>
      <c r="E11" s="9">
        <v>91</v>
      </c>
      <c r="F11" s="9">
        <v>92</v>
      </c>
      <c r="G11" s="9">
        <v>95</v>
      </c>
      <c r="H11" s="18" t="s">
        <v>46</v>
      </c>
      <c r="I11" s="18" t="s">
        <v>46</v>
      </c>
      <c r="J11" s="18" t="s">
        <v>46</v>
      </c>
      <c r="K11" s="9">
        <v>90</v>
      </c>
      <c r="L11" s="18" t="s">
        <v>46</v>
      </c>
      <c r="M11" s="18" t="s">
        <v>46</v>
      </c>
      <c r="N11" s="9">
        <v>81</v>
      </c>
      <c r="O11" s="18" t="s">
        <v>46</v>
      </c>
      <c r="P11" s="9">
        <v>78</v>
      </c>
      <c r="Q11" s="9">
        <v>79</v>
      </c>
      <c r="R11" s="18" t="s">
        <v>46</v>
      </c>
      <c r="S11" s="9">
        <v>66</v>
      </c>
      <c r="T11" s="14">
        <f>D11*4+E11*3+F11*3.5+G11*1.5+K11*4.5+N11*3+P11*3+Q11*3+S11*2.5</f>
        <v>2333.5</v>
      </c>
      <c r="U11" s="14">
        <f>4+3+3.5+1.5+4.5+3+3+3+2.5</f>
        <v>28</v>
      </c>
      <c r="V11" s="14">
        <f>T11/U11</f>
        <v>83.3392857142857</v>
      </c>
      <c r="X11" s="18" t="s">
        <v>63</v>
      </c>
      <c r="Y11" s="9">
        <v>80</v>
      </c>
      <c r="Z11" s="9">
        <v>93</v>
      </c>
      <c r="AA11" s="9">
        <v>87</v>
      </c>
      <c r="AB11" s="18" t="s">
        <v>46</v>
      </c>
      <c r="AC11" s="9">
        <v>89</v>
      </c>
      <c r="AD11" s="16">
        <v>78</v>
      </c>
      <c r="AE11" s="16">
        <v>91</v>
      </c>
      <c r="AF11" s="18" t="s">
        <v>47</v>
      </c>
      <c r="AG11" s="9">
        <v>75</v>
      </c>
      <c r="AH11" s="18" t="s">
        <v>48</v>
      </c>
      <c r="AI11" s="9">
        <v>90</v>
      </c>
      <c r="AJ11" s="18" t="s">
        <v>46</v>
      </c>
      <c r="AK11" s="9">
        <v>73</v>
      </c>
      <c r="AL11" s="18" t="s">
        <v>48</v>
      </c>
      <c r="AM11" s="14">
        <f>Y11*3+Z11*2+AA11*2+AC11*3.5+AD11*2.5+AE11*1.5+AF11*1.5+AG11*1.5+AH11*4+AI11*2.5+AK11*3.5+AL11*2</f>
        <v>2428.5</v>
      </c>
      <c r="AN11" s="14">
        <f>3+2+2+3.5+2.5+1.5+1.5+1.5+4+2.5+3.5+2</f>
        <v>29.5</v>
      </c>
      <c r="AO11" s="14">
        <f>AM11/AN11</f>
        <v>82.3220338983051</v>
      </c>
      <c r="AP11" s="14">
        <f>T11+AM11</f>
        <v>4762</v>
      </c>
      <c r="AQ11" s="14">
        <f>U11+AN11</f>
        <v>57.5</v>
      </c>
      <c r="AR11" s="14">
        <f>AP11/AQ11</f>
        <v>82.8173913043478</v>
      </c>
    </row>
    <row r="12" spans="1:44">
      <c r="A12" s="7">
        <v>9</v>
      </c>
      <c r="B12" s="17" t="s">
        <v>64</v>
      </c>
      <c r="C12" s="18" t="s">
        <v>65</v>
      </c>
      <c r="D12" s="9">
        <v>81</v>
      </c>
      <c r="E12" s="9">
        <v>89</v>
      </c>
      <c r="F12" s="9">
        <v>75</v>
      </c>
      <c r="G12" s="9">
        <v>83</v>
      </c>
      <c r="H12" s="18" t="s">
        <v>46</v>
      </c>
      <c r="I12" s="18" t="s">
        <v>46</v>
      </c>
      <c r="J12" s="18" t="s">
        <v>46</v>
      </c>
      <c r="K12" s="9">
        <v>80</v>
      </c>
      <c r="L12" s="18" t="s">
        <v>46</v>
      </c>
      <c r="M12" s="18" t="s">
        <v>46</v>
      </c>
      <c r="N12" s="9">
        <v>87</v>
      </c>
      <c r="O12" s="18" t="s">
        <v>46</v>
      </c>
      <c r="P12" s="9">
        <v>76</v>
      </c>
      <c r="Q12" s="9">
        <v>77</v>
      </c>
      <c r="R12" s="18" t="s">
        <v>46</v>
      </c>
      <c r="S12" s="9">
        <v>86</v>
      </c>
      <c r="T12" s="14">
        <f>D12*4+E12*3+F12*3.5+G12*1.5+K12*4.5+N12*3+P12*3+Q12*3+S12*2.5</f>
        <v>2273</v>
      </c>
      <c r="U12" s="14">
        <f>4+3+3.5+1.5+4.5+3+3+3+2.5</f>
        <v>28</v>
      </c>
      <c r="V12" s="14">
        <f>T12/U12</f>
        <v>81.1785714285714</v>
      </c>
      <c r="X12" s="18" t="s">
        <v>65</v>
      </c>
      <c r="Y12" s="9">
        <v>82</v>
      </c>
      <c r="Z12" s="9">
        <v>87</v>
      </c>
      <c r="AA12" s="9">
        <v>85</v>
      </c>
      <c r="AB12" s="18" t="s">
        <v>46</v>
      </c>
      <c r="AC12" s="9">
        <v>88</v>
      </c>
      <c r="AD12" s="16">
        <v>87</v>
      </c>
      <c r="AE12" s="16">
        <v>84</v>
      </c>
      <c r="AF12" s="18" t="s">
        <v>47</v>
      </c>
      <c r="AG12" s="9">
        <v>88</v>
      </c>
      <c r="AH12" s="18" t="s">
        <v>48</v>
      </c>
      <c r="AI12" s="9">
        <v>96</v>
      </c>
      <c r="AJ12" s="18" t="s">
        <v>47</v>
      </c>
      <c r="AK12" s="9">
        <v>63</v>
      </c>
      <c r="AL12" s="18" t="s">
        <v>51</v>
      </c>
      <c r="AM12" s="14">
        <f>Y12*3+Z12*2+AA12*2+AC12*3.5+AD12*2.5+AE12*1.5+AF12*1.5+AG12*1.5+AH12*4+AI12*2.5+AJ12*1+AK12*3.5+AL12*2</f>
        <v>2541.5</v>
      </c>
      <c r="AN12" s="14">
        <f>3+2+2+3.5+2.5+1.5+1.5+1.5+4+2.5+1+3.5+2</f>
        <v>30.5</v>
      </c>
      <c r="AO12" s="14">
        <f>AM12/AN12</f>
        <v>83.327868852459</v>
      </c>
      <c r="AP12" s="14">
        <f>T12+AM12</f>
        <v>4814.5</v>
      </c>
      <c r="AQ12" s="14">
        <f>U12+AN12</f>
        <v>58.5</v>
      </c>
      <c r="AR12" s="14">
        <f>AP12/AQ12</f>
        <v>82.2991452991453</v>
      </c>
    </row>
    <row r="13" spans="1:44">
      <c r="A13" s="7">
        <v>10</v>
      </c>
      <c r="B13" s="17" t="s">
        <v>66</v>
      </c>
      <c r="C13" s="18" t="s">
        <v>67</v>
      </c>
      <c r="D13" s="9">
        <v>80</v>
      </c>
      <c r="E13" s="9">
        <v>94</v>
      </c>
      <c r="F13" s="9">
        <v>76</v>
      </c>
      <c r="G13" s="9">
        <v>88</v>
      </c>
      <c r="H13" s="18" t="s">
        <v>46</v>
      </c>
      <c r="I13" s="18" t="s">
        <v>46</v>
      </c>
      <c r="J13" s="18" t="s">
        <v>46</v>
      </c>
      <c r="K13" s="9">
        <v>90</v>
      </c>
      <c r="L13" s="18" t="s">
        <v>46</v>
      </c>
      <c r="M13" s="18" t="s">
        <v>46</v>
      </c>
      <c r="N13" s="9">
        <v>83</v>
      </c>
      <c r="O13" s="18" t="s">
        <v>46</v>
      </c>
      <c r="P13" s="9">
        <v>78</v>
      </c>
      <c r="Q13" s="9">
        <v>80</v>
      </c>
      <c r="R13" s="18" t="s">
        <v>46</v>
      </c>
      <c r="S13" s="9">
        <v>66</v>
      </c>
      <c r="T13" s="14">
        <f>D13*4+E13*3+F13*3.5+G13*1.5+K13*4.5+N13*3+P13*3+Q13*3+S13*2.5</f>
        <v>2293</v>
      </c>
      <c r="U13" s="14">
        <f>4+3+3.5+1.5+4.5+3+3+3+2.5</f>
        <v>28</v>
      </c>
      <c r="V13" s="14">
        <f>T13/U13</f>
        <v>81.8928571428571</v>
      </c>
      <c r="X13" s="18" t="s">
        <v>67</v>
      </c>
      <c r="Y13" s="9">
        <v>83</v>
      </c>
      <c r="Z13" s="9">
        <v>90</v>
      </c>
      <c r="AA13" s="9">
        <v>88</v>
      </c>
      <c r="AB13" s="18" t="s">
        <v>46</v>
      </c>
      <c r="AC13" s="9">
        <v>82</v>
      </c>
      <c r="AD13" s="16">
        <v>82</v>
      </c>
      <c r="AE13" s="16">
        <v>88</v>
      </c>
      <c r="AF13" s="18" t="s">
        <v>47</v>
      </c>
      <c r="AG13" s="9">
        <v>80</v>
      </c>
      <c r="AH13" s="18" t="s">
        <v>48</v>
      </c>
      <c r="AI13" s="9">
        <v>85</v>
      </c>
      <c r="AJ13" s="18" t="s">
        <v>51</v>
      </c>
      <c r="AK13" s="9">
        <v>72</v>
      </c>
      <c r="AL13" s="18" t="s">
        <v>48</v>
      </c>
      <c r="AM13" s="14">
        <f>Y13*3+Z13*2+AA13*2+AC13*3.5+AD13*2.5+AE13*1.5+AF13*1.5+AG13*1.5+AH13*4+AI13*2.5+AJ13*1+AK13*3.5+AL13*2</f>
        <v>2491</v>
      </c>
      <c r="AN13" s="14">
        <f>3+2+2+3.5+2.5+1.5+1.5+1.5+4+2.5+1+3.5+2</f>
        <v>30.5</v>
      </c>
      <c r="AO13" s="14">
        <f>AM13/AN13</f>
        <v>81.672131147541</v>
      </c>
      <c r="AP13" s="14">
        <f>T13+AM13</f>
        <v>4784</v>
      </c>
      <c r="AQ13" s="14">
        <f>U13+AN13</f>
        <v>58.5</v>
      </c>
      <c r="AR13" s="14">
        <f>AP13/AQ13</f>
        <v>81.7777777777778</v>
      </c>
    </row>
    <row r="14" spans="1:44">
      <c r="A14" s="7">
        <v>11</v>
      </c>
      <c r="B14" s="17" t="s">
        <v>68</v>
      </c>
      <c r="C14" s="18" t="s">
        <v>69</v>
      </c>
      <c r="D14" s="9">
        <v>82</v>
      </c>
      <c r="E14" s="9">
        <v>91</v>
      </c>
      <c r="F14" s="9">
        <v>73</v>
      </c>
      <c r="G14" s="9">
        <v>81</v>
      </c>
      <c r="H14" s="18" t="s">
        <v>46</v>
      </c>
      <c r="I14" s="18" t="s">
        <v>46</v>
      </c>
      <c r="J14" s="18" t="s">
        <v>46</v>
      </c>
      <c r="K14" s="9">
        <v>91</v>
      </c>
      <c r="L14" s="18" t="s">
        <v>46</v>
      </c>
      <c r="M14" s="18" t="s">
        <v>46</v>
      </c>
      <c r="N14" s="9">
        <v>83</v>
      </c>
      <c r="O14" s="18" t="s">
        <v>46</v>
      </c>
      <c r="P14" s="9">
        <v>75</v>
      </c>
      <c r="Q14" s="9">
        <v>73</v>
      </c>
      <c r="R14" s="18" t="s">
        <v>46</v>
      </c>
      <c r="S14" s="9">
        <v>72</v>
      </c>
      <c r="T14" s="14">
        <f>D14*4+E14*3+F14*3.5+G14*1.5+K14*4.5+N14*3+P14*3+Q14*3+S14*2.5</f>
        <v>2260.5</v>
      </c>
      <c r="U14" s="14">
        <f>4+3+3.5+1.5+4.5+3+3+3+2.5</f>
        <v>28</v>
      </c>
      <c r="V14" s="14">
        <f>T14/U14</f>
        <v>80.7321428571429</v>
      </c>
      <c r="X14" s="18" t="s">
        <v>69</v>
      </c>
      <c r="Y14" s="9">
        <v>79</v>
      </c>
      <c r="Z14" s="9">
        <v>74</v>
      </c>
      <c r="AA14" s="9">
        <v>89</v>
      </c>
      <c r="AB14" s="18" t="s">
        <v>46</v>
      </c>
      <c r="AC14" s="9">
        <v>85</v>
      </c>
      <c r="AD14" s="16">
        <v>83</v>
      </c>
      <c r="AE14" s="16">
        <v>87</v>
      </c>
      <c r="AF14" s="18" t="s">
        <v>51</v>
      </c>
      <c r="AG14" s="9">
        <v>67</v>
      </c>
      <c r="AH14" s="18" t="s">
        <v>48</v>
      </c>
      <c r="AI14" s="9">
        <v>94</v>
      </c>
      <c r="AJ14" s="18" t="s">
        <v>51</v>
      </c>
      <c r="AK14" s="9">
        <v>70</v>
      </c>
      <c r="AL14" s="18" t="s">
        <v>48</v>
      </c>
      <c r="AM14" s="14">
        <f>Y14*3+Z14*2+AA14*2+AC14*3.5+AD14*2.5+AE14*1.5+AF14*1.5+AG14*1.5+AH14*4+AI14*2.5+AJ14*1+AK14*3.5+AL14*2</f>
        <v>2441.5</v>
      </c>
      <c r="AN14" s="14">
        <f>3+2+2+3.5+2.5+1.5+1.5+1.5+4+2.5+1+3.5+2</f>
        <v>30.5</v>
      </c>
      <c r="AO14" s="14">
        <f>AM14/AN14</f>
        <v>80.0491803278689</v>
      </c>
      <c r="AP14" s="14">
        <f>T14+AM14</f>
        <v>4702</v>
      </c>
      <c r="AQ14" s="14">
        <f>U14+AN14</f>
        <v>58.5</v>
      </c>
      <c r="AR14" s="14">
        <f>AP14/AQ14</f>
        <v>80.3760683760684</v>
      </c>
    </row>
    <row r="15" spans="1:44">
      <c r="A15" s="7">
        <v>12</v>
      </c>
      <c r="B15" s="17" t="s">
        <v>70</v>
      </c>
      <c r="C15" s="18" t="s">
        <v>71</v>
      </c>
      <c r="D15" s="9">
        <v>82</v>
      </c>
      <c r="E15" s="9">
        <v>94</v>
      </c>
      <c r="F15" s="9">
        <v>82</v>
      </c>
      <c r="G15" s="9">
        <v>77</v>
      </c>
      <c r="H15" s="18" t="s">
        <v>46</v>
      </c>
      <c r="I15" s="18" t="s">
        <v>46</v>
      </c>
      <c r="J15" s="18" t="s">
        <v>46</v>
      </c>
      <c r="K15" s="9">
        <v>86</v>
      </c>
      <c r="L15" s="18" t="s">
        <v>46</v>
      </c>
      <c r="M15" s="18" t="s">
        <v>46</v>
      </c>
      <c r="N15" s="9">
        <v>82</v>
      </c>
      <c r="O15" s="18" t="s">
        <v>46</v>
      </c>
      <c r="P15" s="9">
        <v>82</v>
      </c>
      <c r="Q15" s="9">
        <v>76</v>
      </c>
      <c r="R15" s="18" t="s">
        <v>46</v>
      </c>
      <c r="S15" s="9">
        <v>77</v>
      </c>
      <c r="T15" s="14">
        <f>D15*4+E15*3+F15*3.5+G15*1.5+K15*4.5+N15*3+P15*3+Q15*3+S15*2.5</f>
        <v>2312</v>
      </c>
      <c r="U15" s="14">
        <f>4+3+3.5+1.5+4.5+3+3+3+2.5</f>
        <v>28</v>
      </c>
      <c r="V15" s="14">
        <f>T15/U15</f>
        <v>82.5714285714286</v>
      </c>
      <c r="X15" s="18" t="s">
        <v>71</v>
      </c>
      <c r="Y15" s="9">
        <v>82</v>
      </c>
      <c r="Z15" s="9">
        <v>78</v>
      </c>
      <c r="AA15" s="9">
        <v>85</v>
      </c>
      <c r="AB15" s="18" t="s">
        <v>46</v>
      </c>
      <c r="AC15" s="9">
        <v>78</v>
      </c>
      <c r="AD15" s="16">
        <v>78</v>
      </c>
      <c r="AE15" s="16">
        <v>81</v>
      </c>
      <c r="AF15" s="18" t="s">
        <v>51</v>
      </c>
      <c r="AG15" s="9">
        <v>65</v>
      </c>
      <c r="AH15" s="18" t="s">
        <v>48</v>
      </c>
      <c r="AI15" s="9">
        <v>85</v>
      </c>
      <c r="AJ15" s="18" t="s">
        <v>51</v>
      </c>
      <c r="AK15" s="9">
        <v>69</v>
      </c>
      <c r="AL15" s="18" t="s">
        <v>48</v>
      </c>
      <c r="AM15" s="14">
        <f>Y15*3+Z15*2+AA15*2+AC15*3.5+AD15*2.5+AE15*1.5+AF15*1.5+AG15*1.5+AH15*4+AI15*2.5+AJ15*1+AK15*3.5+AL15*2</f>
        <v>2375.5</v>
      </c>
      <c r="AN15" s="14">
        <f>3+2+2+3.5+2.5+1.5+1.5+1.5+4+2.5+1+3.5+2</f>
        <v>30.5</v>
      </c>
      <c r="AO15" s="14">
        <f>AM15/AN15</f>
        <v>77.8852459016394</v>
      </c>
      <c r="AP15" s="14">
        <f>T15+AM15</f>
        <v>4687.5</v>
      </c>
      <c r="AQ15" s="14">
        <f>U15+AN15</f>
        <v>58.5</v>
      </c>
      <c r="AR15" s="14">
        <f>AP15/AQ15</f>
        <v>80.1282051282051</v>
      </c>
    </row>
    <row r="16" spans="1:44">
      <c r="A16" s="7">
        <v>13</v>
      </c>
      <c r="B16" s="17" t="s">
        <v>72</v>
      </c>
      <c r="C16" s="18" t="s">
        <v>73</v>
      </c>
      <c r="D16" s="9">
        <v>83</v>
      </c>
      <c r="E16" s="9">
        <v>94</v>
      </c>
      <c r="F16" s="9">
        <v>82</v>
      </c>
      <c r="G16" s="9">
        <v>64</v>
      </c>
      <c r="H16" s="18" t="s">
        <v>46</v>
      </c>
      <c r="I16" s="18" t="s">
        <v>46</v>
      </c>
      <c r="J16" s="18" t="s">
        <v>46</v>
      </c>
      <c r="K16" s="9">
        <v>82</v>
      </c>
      <c r="L16" s="18" t="s">
        <v>46</v>
      </c>
      <c r="M16" s="18" t="s">
        <v>46</v>
      </c>
      <c r="N16" s="9">
        <v>88</v>
      </c>
      <c r="O16" s="18" t="s">
        <v>46</v>
      </c>
      <c r="P16" s="9">
        <v>83</v>
      </c>
      <c r="Q16" s="9">
        <v>72</v>
      </c>
      <c r="R16" s="18" t="s">
        <v>46</v>
      </c>
      <c r="S16" s="9">
        <v>69</v>
      </c>
      <c r="T16" s="14">
        <f>D16*4+E16*3+F16*3.5+G16*1.5+K16*4.5+N16*3+P16*3+Q16*3+S16*2.5</f>
        <v>2267.5</v>
      </c>
      <c r="U16" s="14">
        <f>4+3+3.5+1.5+4.5+3+3+3+2.5</f>
        <v>28</v>
      </c>
      <c r="V16" s="14">
        <f>T16/U16</f>
        <v>80.9821428571429</v>
      </c>
      <c r="X16" s="18" t="s">
        <v>73</v>
      </c>
      <c r="Y16" s="9">
        <v>77</v>
      </c>
      <c r="Z16" s="9">
        <v>75</v>
      </c>
      <c r="AA16" s="9">
        <v>81</v>
      </c>
      <c r="AB16" s="18" t="s">
        <v>46</v>
      </c>
      <c r="AC16" s="9">
        <v>68</v>
      </c>
      <c r="AD16" s="16">
        <v>82</v>
      </c>
      <c r="AE16" s="16">
        <v>86</v>
      </c>
      <c r="AF16" s="18" t="s">
        <v>51</v>
      </c>
      <c r="AG16" s="9">
        <v>68</v>
      </c>
      <c r="AH16" s="18" t="s">
        <v>48</v>
      </c>
      <c r="AI16" s="9">
        <v>96</v>
      </c>
      <c r="AJ16" s="18" t="s">
        <v>51</v>
      </c>
      <c r="AK16" s="9">
        <v>74</v>
      </c>
      <c r="AL16" s="18" t="s">
        <v>48</v>
      </c>
      <c r="AM16" s="14">
        <f>Y16*3+Z16*2+AA16*2+AC16*3.5+AD16*2.5+AE16*1.5+AF16*1.5+AG16*1.5+AH16*4+AI16*2.5+AJ16*1+AK16*3.5+AL16*2</f>
        <v>2378.5</v>
      </c>
      <c r="AN16" s="14">
        <f>3+2+2+3.5+2.5+1.5+1.5+1.5+4+2.5+1+3.5+2</f>
        <v>30.5</v>
      </c>
      <c r="AO16" s="14">
        <f>AM16/AN16</f>
        <v>77.983606557377</v>
      </c>
      <c r="AP16" s="14">
        <f>T16+AM16</f>
        <v>4646</v>
      </c>
      <c r="AQ16" s="14">
        <f>U16+AN16</f>
        <v>58.5</v>
      </c>
      <c r="AR16" s="14">
        <f>AP16/AQ16</f>
        <v>79.4188034188034</v>
      </c>
    </row>
    <row r="17" spans="1:44">
      <c r="A17" s="7">
        <v>14</v>
      </c>
      <c r="B17" s="17" t="s">
        <v>74</v>
      </c>
      <c r="C17" s="18" t="s">
        <v>75</v>
      </c>
      <c r="D17" s="9">
        <v>82</v>
      </c>
      <c r="E17" s="9">
        <v>92</v>
      </c>
      <c r="F17" s="9">
        <v>73</v>
      </c>
      <c r="G17" s="9">
        <v>86</v>
      </c>
      <c r="H17" s="18" t="s">
        <v>46</v>
      </c>
      <c r="I17" s="18" t="s">
        <v>46</v>
      </c>
      <c r="J17" s="18" t="s">
        <v>46</v>
      </c>
      <c r="K17" s="9">
        <v>91</v>
      </c>
      <c r="L17" s="18" t="s">
        <v>46</v>
      </c>
      <c r="M17" s="18" t="s">
        <v>46</v>
      </c>
      <c r="N17" s="9">
        <v>85</v>
      </c>
      <c r="O17" s="18" t="s">
        <v>46</v>
      </c>
      <c r="P17" s="9">
        <v>78</v>
      </c>
      <c r="Q17" s="9">
        <v>76</v>
      </c>
      <c r="R17" s="18" t="s">
        <v>46</v>
      </c>
      <c r="S17" s="9">
        <v>64</v>
      </c>
      <c r="T17" s="14">
        <f>D17*4+E17*3+F17*3.5+G17*1.5+K17*4.5+N17*3+P17*3+Q17*3+S17*2.5</f>
        <v>2275</v>
      </c>
      <c r="U17" s="14">
        <f>4+3+3.5+1.5+4.5+3+3+3+2.5</f>
        <v>28</v>
      </c>
      <c r="V17" s="14">
        <f>T17/U17</f>
        <v>81.25</v>
      </c>
      <c r="X17" s="18" t="s">
        <v>75</v>
      </c>
      <c r="Y17" s="9">
        <v>82</v>
      </c>
      <c r="Z17" s="9">
        <v>72</v>
      </c>
      <c r="AA17" s="9">
        <v>81</v>
      </c>
      <c r="AB17" s="18" t="s">
        <v>46</v>
      </c>
      <c r="AC17" s="9">
        <v>77</v>
      </c>
      <c r="AD17" s="16">
        <v>76</v>
      </c>
      <c r="AE17" s="16">
        <v>83</v>
      </c>
      <c r="AF17" s="18" t="s">
        <v>47</v>
      </c>
      <c r="AG17" s="9">
        <v>71</v>
      </c>
      <c r="AH17" s="18" t="s">
        <v>48</v>
      </c>
      <c r="AI17" s="9">
        <v>90</v>
      </c>
      <c r="AJ17" s="18" t="s">
        <v>51</v>
      </c>
      <c r="AK17" s="9">
        <v>62</v>
      </c>
      <c r="AL17" s="18" t="s">
        <v>48</v>
      </c>
      <c r="AM17" s="14">
        <f>Y17*3+Z17*2+AA17*2+AC17*3.5+AD17*2.5+AE17*1.5+AF17*1.5+AG17*1.5+AH17*4+AI17*2.5+AJ17*1+AK17*3.5+AL17*2</f>
        <v>2362</v>
      </c>
      <c r="AN17" s="14">
        <f>3+2+2+3.5+2.5+1.5+1.5+1.5+4+2.5+1+3.5+2</f>
        <v>30.5</v>
      </c>
      <c r="AO17" s="14">
        <f>AM17/AN17</f>
        <v>77.4426229508197</v>
      </c>
      <c r="AP17" s="14">
        <f>T17+AM17</f>
        <v>4637</v>
      </c>
      <c r="AQ17" s="14">
        <f>U17+AN17</f>
        <v>58.5</v>
      </c>
      <c r="AR17" s="14">
        <f>AP17/AQ17</f>
        <v>79.2649572649573</v>
      </c>
    </row>
    <row r="18" spans="1:44">
      <c r="A18" s="7">
        <v>15</v>
      </c>
      <c r="B18" s="17" t="s">
        <v>76</v>
      </c>
      <c r="C18" s="18" t="s">
        <v>77</v>
      </c>
      <c r="D18" s="9">
        <v>86</v>
      </c>
      <c r="E18" s="9">
        <v>85</v>
      </c>
      <c r="F18" s="9">
        <v>69</v>
      </c>
      <c r="G18" s="9">
        <v>85</v>
      </c>
      <c r="H18" s="18" t="s">
        <v>46</v>
      </c>
      <c r="I18" s="18" t="s">
        <v>46</v>
      </c>
      <c r="J18" s="18" t="s">
        <v>46</v>
      </c>
      <c r="K18" s="9">
        <v>86</v>
      </c>
      <c r="L18" s="18" t="s">
        <v>46</v>
      </c>
      <c r="M18" s="18" t="s">
        <v>46</v>
      </c>
      <c r="N18" s="9">
        <v>79</v>
      </c>
      <c r="O18" s="18" t="s">
        <v>46</v>
      </c>
      <c r="P18" s="9">
        <v>85</v>
      </c>
      <c r="Q18" s="9">
        <v>76</v>
      </c>
      <c r="R18" s="18" t="s">
        <v>46</v>
      </c>
      <c r="S18" s="9">
        <v>63</v>
      </c>
      <c r="T18" s="14">
        <f>D18*4+E18*3+F18*3.5+G18*1.5+K18*4.5+N18*3+P18*3+Q18*3+S18*2.5</f>
        <v>2232.5</v>
      </c>
      <c r="U18" s="14">
        <f>4+3+3.5+1.5+4.5+3+3+3+2.5</f>
        <v>28</v>
      </c>
      <c r="V18" s="14">
        <f>T18/U18</f>
        <v>79.7321428571429</v>
      </c>
      <c r="X18" s="18" t="s">
        <v>77</v>
      </c>
      <c r="Y18" s="9">
        <v>74</v>
      </c>
      <c r="Z18" s="9">
        <v>80</v>
      </c>
      <c r="AA18" s="9">
        <v>95</v>
      </c>
      <c r="AB18" s="18" t="s">
        <v>46</v>
      </c>
      <c r="AC18" s="9">
        <v>77</v>
      </c>
      <c r="AD18" s="16">
        <v>78</v>
      </c>
      <c r="AE18" s="16">
        <v>86</v>
      </c>
      <c r="AF18" s="18" t="s">
        <v>51</v>
      </c>
      <c r="AG18" s="9">
        <v>75</v>
      </c>
      <c r="AH18" s="18" t="s">
        <v>48</v>
      </c>
      <c r="AI18" s="9">
        <v>93</v>
      </c>
      <c r="AJ18" s="18" t="s">
        <v>51</v>
      </c>
      <c r="AK18" s="9">
        <v>61</v>
      </c>
      <c r="AL18" s="18" t="s">
        <v>48</v>
      </c>
      <c r="AM18" s="14">
        <f>Y18*3+Z18*2+AA18*2+AC18*3.5+AD18*2.5+AE18*1.5+AF18*1.5+AG18*1.5+AH18*4+AI18*2.5+AJ18*1+AK18*3.5+AL18*2</f>
        <v>2386.5</v>
      </c>
      <c r="AN18" s="14">
        <f>3+2+2+3.5+2.5+1.5+1.5+1.5+4+2.5+1+3.5+2</f>
        <v>30.5</v>
      </c>
      <c r="AO18" s="14">
        <f>AM18/AN18</f>
        <v>78.2459016393443</v>
      </c>
      <c r="AP18" s="14">
        <f>T18+AM18</f>
        <v>4619</v>
      </c>
      <c r="AQ18" s="14">
        <f>U18+AN18</f>
        <v>58.5</v>
      </c>
      <c r="AR18" s="14">
        <f>AP18/AQ18</f>
        <v>78.957264957265</v>
      </c>
    </row>
    <row r="19" spans="1:44">
      <c r="A19" s="10">
        <v>16</v>
      </c>
      <c r="B19" s="17" t="s">
        <v>78</v>
      </c>
      <c r="C19" s="18" t="s">
        <v>79</v>
      </c>
      <c r="D19" s="9">
        <v>77</v>
      </c>
      <c r="E19" s="9">
        <v>90</v>
      </c>
      <c r="F19" s="9">
        <v>81</v>
      </c>
      <c r="G19" s="9">
        <v>90</v>
      </c>
      <c r="H19" s="18" t="s">
        <v>46</v>
      </c>
      <c r="I19" s="18" t="s">
        <v>46</v>
      </c>
      <c r="J19" s="18" t="s">
        <v>46</v>
      </c>
      <c r="K19" s="9">
        <v>98</v>
      </c>
      <c r="L19" s="18" t="s">
        <v>46</v>
      </c>
      <c r="M19" s="18" t="s">
        <v>46</v>
      </c>
      <c r="N19" s="9">
        <v>85</v>
      </c>
      <c r="O19" s="18" t="s">
        <v>46</v>
      </c>
      <c r="P19" s="9">
        <v>87</v>
      </c>
      <c r="Q19" s="9">
        <v>74</v>
      </c>
      <c r="R19" s="18" t="s">
        <v>46</v>
      </c>
      <c r="S19" s="9">
        <v>70</v>
      </c>
      <c r="T19" s="14">
        <f>D19*4+E19*3+F19*3.5+G19*1.5+K19*4.5+N19*3+P19*3+Q19*3+S19*2.5</f>
        <v>2350.5</v>
      </c>
      <c r="U19" s="14">
        <f>4+3+3.5+1.5+4.5+3+3+3+2.5</f>
        <v>28</v>
      </c>
      <c r="V19" s="14">
        <f>T19/U19</f>
        <v>83.9464285714286</v>
      </c>
      <c r="X19" s="19" t="s">
        <v>79</v>
      </c>
      <c r="Y19" s="9">
        <v>75</v>
      </c>
      <c r="Z19" s="9">
        <v>75</v>
      </c>
      <c r="AA19" s="9">
        <v>82</v>
      </c>
      <c r="AB19" s="18" t="s">
        <v>46</v>
      </c>
      <c r="AC19" s="9">
        <v>71</v>
      </c>
      <c r="AD19" s="16">
        <v>69</v>
      </c>
      <c r="AE19" s="16">
        <v>90</v>
      </c>
      <c r="AF19" s="18" t="s">
        <v>47</v>
      </c>
      <c r="AG19" s="9">
        <v>56</v>
      </c>
      <c r="AH19" s="18" t="s">
        <v>48</v>
      </c>
      <c r="AI19" s="9">
        <v>77</v>
      </c>
      <c r="AJ19" s="18" t="s">
        <v>51</v>
      </c>
      <c r="AK19" s="9">
        <v>60</v>
      </c>
      <c r="AL19" s="18" t="s">
        <v>48</v>
      </c>
      <c r="AM19" s="14">
        <f>Y19*3+Z19*2+AA19*2+AC19*3.5+AD19*2.5+AE19*1.5+AF19*1.5+AG19*1.5+AH19*4+AI19*2.5+AJ19*1+AK19*3.5+AL19*2</f>
        <v>2259</v>
      </c>
      <c r="AN19" s="14">
        <f>3+2+2+3.5+2.5+1.5+1.5+1.5+4+2.5+1+3.5+2</f>
        <v>30.5</v>
      </c>
      <c r="AO19" s="14">
        <f>AM19/AN19</f>
        <v>74.0655737704918</v>
      </c>
      <c r="AP19" s="14">
        <f>T19+AM19</f>
        <v>4609.5</v>
      </c>
      <c r="AQ19" s="14">
        <f>U19+AN19</f>
        <v>58.5</v>
      </c>
      <c r="AR19" s="14">
        <f>AP19/AQ19</f>
        <v>78.7948717948718</v>
      </c>
    </row>
    <row r="20" spans="1:44">
      <c r="A20" s="7">
        <v>17</v>
      </c>
      <c r="B20" s="17" t="s">
        <v>80</v>
      </c>
      <c r="C20" s="18" t="s">
        <v>81</v>
      </c>
      <c r="D20" s="9">
        <v>60</v>
      </c>
      <c r="E20" s="9">
        <v>91</v>
      </c>
      <c r="F20" s="9">
        <v>80</v>
      </c>
      <c r="G20" s="9">
        <v>78</v>
      </c>
      <c r="H20" s="18" t="s">
        <v>46</v>
      </c>
      <c r="I20" s="18" t="s">
        <v>46</v>
      </c>
      <c r="J20" s="18" t="s">
        <v>46</v>
      </c>
      <c r="K20" s="9">
        <v>86</v>
      </c>
      <c r="L20" s="18" t="s">
        <v>46</v>
      </c>
      <c r="M20" s="18" t="s">
        <v>46</v>
      </c>
      <c r="N20" s="9">
        <v>87</v>
      </c>
      <c r="O20" s="18" t="s">
        <v>46</v>
      </c>
      <c r="P20" s="9">
        <v>84</v>
      </c>
      <c r="Q20" s="9">
        <v>76</v>
      </c>
      <c r="R20" s="18" t="s">
        <v>46</v>
      </c>
      <c r="S20" s="9">
        <v>61</v>
      </c>
      <c r="T20" s="14">
        <f>D20*4+E20*3+F20*3.5+G20*1.5+K20*4.5+N20*3+P20*3+Q20*3+S20*2.5</f>
        <v>2190.5</v>
      </c>
      <c r="U20" s="14">
        <f>4+3+3.5+1.5+4.5+3+3+3+2.5</f>
        <v>28</v>
      </c>
      <c r="V20" s="14">
        <f>T20/U20</f>
        <v>78.2321428571429</v>
      </c>
      <c r="X20" s="18" t="s">
        <v>81</v>
      </c>
      <c r="Y20" s="9">
        <v>71</v>
      </c>
      <c r="Z20" s="9">
        <v>90</v>
      </c>
      <c r="AA20" s="9">
        <v>77</v>
      </c>
      <c r="AB20" s="18" t="s">
        <v>46</v>
      </c>
      <c r="AC20" s="9">
        <v>76</v>
      </c>
      <c r="AD20" s="16">
        <v>81</v>
      </c>
      <c r="AE20" s="16">
        <v>93</v>
      </c>
      <c r="AF20" s="18" t="s">
        <v>48</v>
      </c>
      <c r="AG20" s="9">
        <v>75</v>
      </c>
      <c r="AH20" s="18" t="s">
        <v>48</v>
      </c>
      <c r="AI20" s="9">
        <v>92</v>
      </c>
      <c r="AJ20" s="18" t="s">
        <v>46</v>
      </c>
      <c r="AK20" s="9">
        <v>74</v>
      </c>
      <c r="AL20" s="18" t="s">
        <v>51</v>
      </c>
      <c r="AM20" s="14">
        <f>Y20*3+Z20*2+AA20*2+AC20*3.5+AD20*2.5+AE20*1.5+AF20*1.5+AG20*1.5+AH20*4+AI20*2.5+AK20*3.5+AL20*2</f>
        <v>2339</v>
      </c>
      <c r="AN20" s="14">
        <f>3+2+2+3.5+2.5+1.5+1.5+1.5+4+2.5+3.5+2</f>
        <v>29.5</v>
      </c>
      <c r="AO20" s="14">
        <f>AM20/AN20</f>
        <v>79.2881355932203</v>
      </c>
      <c r="AP20" s="14">
        <f>T20+AM20</f>
        <v>4529.5</v>
      </c>
      <c r="AQ20" s="14">
        <f>U20+AN20</f>
        <v>57.5</v>
      </c>
      <c r="AR20" s="14">
        <f>AP20/AQ20</f>
        <v>78.7739130434783</v>
      </c>
    </row>
    <row r="21" spans="1:44">
      <c r="A21" s="7">
        <v>18</v>
      </c>
      <c r="B21" s="17" t="s">
        <v>82</v>
      </c>
      <c r="C21" s="18" t="s">
        <v>83</v>
      </c>
      <c r="D21" s="9">
        <v>68</v>
      </c>
      <c r="E21" s="9">
        <v>89</v>
      </c>
      <c r="F21" s="9">
        <v>77</v>
      </c>
      <c r="G21" s="9">
        <v>79</v>
      </c>
      <c r="H21" s="18" t="s">
        <v>46</v>
      </c>
      <c r="I21" s="18" t="s">
        <v>46</v>
      </c>
      <c r="J21" s="18" t="s">
        <v>46</v>
      </c>
      <c r="K21" s="9">
        <v>86</v>
      </c>
      <c r="L21" s="18" t="s">
        <v>46</v>
      </c>
      <c r="M21" s="18" t="s">
        <v>46</v>
      </c>
      <c r="N21" s="9">
        <v>73</v>
      </c>
      <c r="O21" s="18" t="s">
        <v>46</v>
      </c>
      <c r="P21" s="9">
        <v>84</v>
      </c>
      <c r="Q21" s="9">
        <v>76</v>
      </c>
      <c r="R21" s="18" t="s">
        <v>46</v>
      </c>
      <c r="S21" s="9">
        <v>68</v>
      </c>
      <c r="T21" s="14">
        <f>D21*4+E21*3+F21*3.5+G21*1.5+K21*4.5+N21*3+P21*3+Q21*3+S21*2.5</f>
        <v>2183</v>
      </c>
      <c r="U21" s="14">
        <f>4+3+3.5+1.5+4.5+3+3+3+2.5</f>
        <v>28</v>
      </c>
      <c r="V21" s="14">
        <f>T21/U21</f>
        <v>77.9642857142857</v>
      </c>
      <c r="X21" s="18" t="s">
        <v>83</v>
      </c>
      <c r="Y21" s="9">
        <v>72</v>
      </c>
      <c r="Z21" s="9">
        <v>78</v>
      </c>
      <c r="AA21" s="9">
        <v>86</v>
      </c>
      <c r="AB21" s="18" t="s">
        <v>46</v>
      </c>
      <c r="AC21" s="9">
        <v>79</v>
      </c>
      <c r="AD21" s="16">
        <v>85</v>
      </c>
      <c r="AE21" s="16">
        <v>85</v>
      </c>
      <c r="AF21" s="18" t="s">
        <v>51</v>
      </c>
      <c r="AG21" s="9">
        <v>72</v>
      </c>
      <c r="AH21" s="18" t="s">
        <v>48</v>
      </c>
      <c r="AI21" s="9">
        <v>90</v>
      </c>
      <c r="AJ21" s="18" t="s">
        <v>46</v>
      </c>
      <c r="AK21" s="9">
        <v>70</v>
      </c>
      <c r="AL21" s="18" t="s">
        <v>51</v>
      </c>
      <c r="AM21" s="14">
        <f>Y21*3+Z21*2+AA21*2+AC21*3.5+AD21*2.5+AE21*1.5+AF21*1.5+AG21*1.5+AH21*4+AI21*2.5+AK21*3.5+AL21*2</f>
        <v>2336</v>
      </c>
      <c r="AN21" s="14">
        <f>3+2+2+3.5+2.5+1.5+1.5+1.5+4+2.5+3.5+2</f>
        <v>29.5</v>
      </c>
      <c r="AO21" s="14">
        <f>AM21/AN21</f>
        <v>79.1864406779661</v>
      </c>
      <c r="AP21" s="14">
        <f>T21+AM21</f>
        <v>4519</v>
      </c>
      <c r="AQ21" s="14">
        <f>U21+AN21</f>
        <v>57.5</v>
      </c>
      <c r="AR21" s="14">
        <f>AP21/AQ21</f>
        <v>78.5913043478261</v>
      </c>
    </row>
    <row r="22" spans="1:44">
      <c r="A22" s="7">
        <v>19</v>
      </c>
      <c r="B22" s="17" t="s">
        <v>84</v>
      </c>
      <c r="C22" s="18" t="s">
        <v>85</v>
      </c>
      <c r="D22" s="9">
        <v>77</v>
      </c>
      <c r="E22" s="9">
        <v>93</v>
      </c>
      <c r="F22" s="9">
        <v>86</v>
      </c>
      <c r="G22" s="9">
        <v>72</v>
      </c>
      <c r="H22" s="18" t="s">
        <v>46</v>
      </c>
      <c r="I22" s="18" t="s">
        <v>46</v>
      </c>
      <c r="J22" s="18" t="s">
        <v>46</v>
      </c>
      <c r="K22" s="9">
        <v>76</v>
      </c>
      <c r="L22" s="18" t="s">
        <v>46</v>
      </c>
      <c r="M22" s="18" t="s">
        <v>46</v>
      </c>
      <c r="N22" s="9">
        <v>83</v>
      </c>
      <c r="O22" s="18" t="s">
        <v>46</v>
      </c>
      <c r="P22" s="9">
        <v>75</v>
      </c>
      <c r="Q22" s="9">
        <v>72</v>
      </c>
      <c r="R22" s="18" t="s">
        <v>46</v>
      </c>
      <c r="S22" s="9">
        <v>68</v>
      </c>
      <c r="T22" s="14">
        <f>D22*4+E22*3+F22*3.5+G22*1.5+K22*4.5+N22*3+P22*3+Q22*3+S22*2.5</f>
        <v>2198</v>
      </c>
      <c r="U22" s="14">
        <f>4+3+3.5+1.5+4.5+3+3+3+2.5</f>
        <v>28</v>
      </c>
      <c r="V22" s="14">
        <f>T22/U22</f>
        <v>78.5</v>
      </c>
      <c r="X22" s="18" t="s">
        <v>85</v>
      </c>
      <c r="Y22" s="9">
        <v>77</v>
      </c>
      <c r="Z22" s="9">
        <v>72</v>
      </c>
      <c r="AA22" s="9">
        <v>83</v>
      </c>
      <c r="AB22" s="18" t="s">
        <v>46</v>
      </c>
      <c r="AC22" s="9">
        <v>70</v>
      </c>
      <c r="AD22" s="16">
        <v>78</v>
      </c>
      <c r="AE22" s="16">
        <v>89</v>
      </c>
      <c r="AF22" s="18" t="s">
        <v>48</v>
      </c>
      <c r="AG22" s="9">
        <v>72</v>
      </c>
      <c r="AH22" s="18" t="s">
        <v>48</v>
      </c>
      <c r="AI22" s="9">
        <v>86</v>
      </c>
      <c r="AJ22" s="18" t="s">
        <v>51</v>
      </c>
      <c r="AK22" s="9">
        <v>64</v>
      </c>
      <c r="AL22" s="18" t="s">
        <v>48</v>
      </c>
      <c r="AM22" s="14">
        <f>Y22*3+Z22*2+AA22*2+AC22*3.5+AD22*2.5+AE22*1.5+AF22*1.5+AG22*1.5+AH22*4+AI22*2.5+AJ22*1+AK22*3.5+AL22*2</f>
        <v>2309</v>
      </c>
      <c r="AN22" s="14">
        <f>3+2+2+3.5+2.5+1.5+1.5+1.5+4+2.5+1+3.5+2</f>
        <v>30.5</v>
      </c>
      <c r="AO22" s="14">
        <f>AM22/AN22</f>
        <v>75.7049180327869</v>
      </c>
      <c r="AP22" s="14">
        <f>T22+AM22</f>
        <v>4507</v>
      </c>
      <c r="AQ22" s="14">
        <f>U22+AN22</f>
        <v>58.5</v>
      </c>
      <c r="AR22" s="14">
        <f>AP22/AQ22</f>
        <v>77.042735042735</v>
      </c>
    </row>
    <row r="23" spans="1:44">
      <c r="A23" s="7">
        <v>20</v>
      </c>
      <c r="B23" s="17" t="s">
        <v>86</v>
      </c>
      <c r="C23" s="18" t="s">
        <v>87</v>
      </c>
      <c r="D23" s="9">
        <v>60</v>
      </c>
      <c r="E23" s="9">
        <v>90</v>
      </c>
      <c r="F23" s="9">
        <v>77</v>
      </c>
      <c r="G23" s="9">
        <v>74</v>
      </c>
      <c r="H23" s="18" t="s">
        <v>46</v>
      </c>
      <c r="I23" s="18" t="s">
        <v>46</v>
      </c>
      <c r="J23" s="18" t="s">
        <v>46</v>
      </c>
      <c r="K23" s="9">
        <v>78</v>
      </c>
      <c r="L23" s="18" t="s">
        <v>46</v>
      </c>
      <c r="M23" s="18" t="s">
        <v>46</v>
      </c>
      <c r="N23" s="9">
        <v>82</v>
      </c>
      <c r="O23" s="18" t="s">
        <v>46</v>
      </c>
      <c r="P23" s="9">
        <v>79</v>
      </c>
      <c r="Q23" s="9">
        <v>70</v>
      </c>
      <c r="R23" s="18" t="s">
        <v>46</v>
      </c>
      <c r="S23" s="9">
        <v>65</v>
      </c>
      <c r="T23" s="14">
        <f>D23*4+E23*3+F23*3.5+G23*1.5+K23*4.5+N23*3+P23*3+Q23*3+S23*2.5</f>
        <v>2097</v>
      </c>
      <c r="U23" s="14">
        <f>4+3+3.5+1.5+4.5+3+3+3+2.5</f>
        <v>28</v>
      </c>
      <c r="V23" s="14">
        <f>T23/U23</f>
        <v>74.8928571428571</v>
      </c>
      <c r="X23" s="18" t="s">
        <v>87</v>
      </c>
      <c r="Y23" s="9">
        <v>77</v>
      </c>
      <c r="Z23" s="9">
        <v>73</v>
      </c>
      <c r="AA23" s="9">
        <v>90</v>
      </c>
      <c r="AB23" s="18" t="s">
        <v>46</v>
      </c>
      <c r="AC23" s="9">
        <v>82</v>
      </c>
      <c r="AD23" s="16">
        <v>72</v>
      </c>
      <c r="AE23" s="16">
        <v>83</v>
      </c>
      <c r="AF23" s="18" t="s">
        <v>48</v>
      </c>
      <c r="AG23" s="9">
        <v>76</v>
      </c>
      <c r="AH23" s="18" t="s">
        <v>51</v>
      </c>
      <c r="AI23" s="9">
        <v>94</v>
      </c>
      <c r="AJ23" s="18" t="s">
        <v>48</v>
      </c>
      <c r="AK23" s="9">
        <v>67</v>
      </c>
      <c r="AL23" s="18" t="s">
        <v>48</v>
      </c>
      <c r="AM23" s="14">
        <f>Y23*3+Z23*2+AA23*2+AC23*3.5+AD23*2.5+AE23*1.5+AF23*1.5+AG23*1.5+AH23*4+AI23*2.5+AJ23*1+AK23*3.5+AL23*2</f>
        <v>2409.5</v>
      </c>
      <c r="AN23" s="14">
        <f>3+2+2+3.5+2.5+1.5+1.5+1.5+4+2.5+1+3.5+2</f>
        <v>30.5</v>
      </c>
      <c r="AO23" s="14">
        <f>AM23/AN23</f>
        <v>79</v>
      </c>
      <c r="AP23" s="14">
        <f>T23+AM23</f>
        <v>4506.5</v>
      </c>
      <c r="AQ23" s="14">
        <f>U23+AN23</f>
        <v>58.5</v>
      </c>
      <c r="AR23" s="14">
        <f>AP23/AQ23</f>
        <v>77.034188034188</v>
      </c>
    </row>
    <row r="24" spans="1:44">
      <c r="A24" s="7">
        <v>21</v>
      </c>
      <c r="B24" s="17" t="s">
        <v>88</v>
      </c>
      <c r="C24" s="18" t="s">
        <v>89</v>
      </c>
      <c r="D24" s="9">
        <v>69</v>
      </c>
      <c r="E24" s="9">
        <v>97</v>
      </c>
      <c r="F24" s="9">
        <v>71</v>
      </c>
      <c r="G24" s="9">
        <v>63</v>
      </c>
      <c r="H24" s="18" t="s">
        <v>46</v>
      </c>
      <c r="I24" s="18" t="s">
        <v>46</v>
      </c>
      <c r="J24" s="18" t="s">
        <v>46</v>
      </c>
      <c r="K24" s="9">
        <v>85</v>
      </c>
      <c r="L24" s="18" t="s">
        <v>46</v>
      </c>
      <c r="M24" s="18" t="s">
        <v>46</v>
      </c>
      <c r="N24" s="9">
        <v>91</v>
      </c>
      <c r="O24" s="18" t="s">
        <v>46</v>
      </c>
      <c r="P24" s="9">
        <v>80</v>
      </c>
      <c r="Q24" s="9">
        <v>82</v>
      </c>
      <c r="R24" s="18" t="s">
        <v>46</v>
      </c>
      <c r="S24" s="9">
        <v>69</v>
      </c>
      <c r="T24" s="14">
        <f>D24*4+E24*3+F24*3.5+G24*1.5+K24*4.5+N24*3+P24*3+Q24*3+S24*2.5</f>
        <v>2224</v>
      </c>
      <c r="U24" s="14">
        <f>4+3+3.5+1.5+4.5+3+3+3+2.5</f>
        <v>28</v>
      </c>
      <c r="V24" s="14">
        <f>T24/U24</f>
        <v>79.4285714285714</v>
      </c>
      <c r="X24" s="18" t="s">
        <v>89</v>
      </c>
      <c r="Y24" s="9">
        <v>70</v>
      </c>
      <c r="Z24" s="9">
        <v>73</v>
      </c>
      <c r="AA24" s="9">
        <v>75</v>
      </c>
      <c r="AB24" s="18" t="s">
        <v>46</v>
      </c>
      <c r="AC24" s="9">
        <v>66</v>
      </c>
      <c r="AD24" s="16">
        <v>68</v>
      </c>
      <c r="AE24" s="16">
        <v>81</v>
      </c>
      <c r="AF24" s="18" t="s">
        <v>47</v>
      </c>
      <c r="AG24" s="9">
        <v>65</v>
      </c>
      <c r="AH24" s="18" t="s">
        <v>51</v>
      </c>
      <c r="AI24" s="9">
        <v>80</v>
      </c>
      <c r="AJ24" s="18" t="s">
        <v>51</v>
      </c>
      <c r="AK24" s="9">
        <v>62</v>
      </c>
      <c r="AL24" s="18" t="s">
        <v>51</v>
      </c>
      <c r="AM24" s="14">
        <f>Y24*3+Z24*2+AA24*2+AC24*3.5+AD24*2.5+AE24*1.5+AF24*1.5+AG24*1.5+AH24*4+AI24*2.5+AJ24*1+AK24*3.5+AL24*2</f>
        <v>2280.5</v>
      </c>
      <c r="AN24" s="14">
        <f>3+2+2+3.5+2.5+1.5+1.5+1.5+4+2.5+1+3.5+2</f>
        <v>30.5</v>
      </c>
      <c r="AO24" s="14">
        <f>AM24/AN24</f>
        <v>74.7704918032787</v>
      </c>
      <c r="AP24" s="14">
        <f>T24+AM24</f>
        <v>4504.5</v>
      </c>
      <c r="AQ24" s="14">
        <f>U24+AN24</f>
        <v>58.5</v>
      </c>
      <c r="AR24" s="14">
        <f>AP24/AQ24</f>
        <v>77</v>
      </c>
    </row>
    <row r="25" spans="1:44">
      <c r="A25" s="7">
        <v>22</v>
      </c>
      <c r="B25" s="17" t="s">
        <v>90</v>
      </c>
      <c r="C25" s="18" t="s">
        <v>91</v>
      </c>
      <c r="D25" s="9">
        <v>74</v>
      </c>
      <c r="E25" s="9">
        <v>90</v>
      </c>
      <c r="F25" s="9">
        <v>67</v>
      </c>
      <c r="G25" s="9">
        <v>79</v>
      </c>
      <c r="H25" s="18" t="s">
        <v>46</v>
      </c>
      <c r="I25" s="18" t="s">
        <v>46</v>
      </c>
      <c r="J25" s="18" t="s">
        <v>46</v>
      </c>
      <c r="K25" s="9">
        <v>84</v>
      </c>
      <c r="L25" s="18" t="s">
        <v>46</v>
      </c>
      <c r="M25" s="18" t="s">
        <v>46</v>
      </c>
      <c r="N25" s="9">
        <v>68</v>
      </c>
      <c r="O25" s="18" t="s">
        <v>46</v>
      </c>
      <c r="P25" s="9">
        <v>71</v>
      </c>
      <c r="Q25" s="9">
        <v>75</v>
      </c>
      <c r="R25" s="18" t="s">
        <v>46</v>
      </c>
      <c r="S25" s="9">
        <v>61</v>
      </c>
      <c r="T25" s="14">
        <f>D25*4+E25*3+F25*3.5+G25*1.5+K25*4.5+N25*3+P25*3+Q25*3+S25*2.5</f>
        <v>2091.5</v>
      </c>
      <c r="U25" s="14">
        <f>4+3+3.5+1.5+4.5+3+3+3+2.5</f>
        <v>28</v>
      </c>
      <c r="V25" s="14">
        <f>T25/U25</f>
        <v>74.6964285714286</v>
      </c>
      <c r="X25" s="18" t="s">
        <v>91</v>
      </c>
      <c r="Y25" s="9">
        <v>83</v>
      </c>
      <c r="Z25" s="9">
        <v>81</v>
      </c>
      <c r="AA25" s="9">
        <v>81</v>
      </c>
      <c r="AB25" s="18" t="s">
        <v>46</v>
      </c>
      <c r="AC25" s="9">
        <v>77</v>
      </c>
      <c r="AD25" s="16">
        <v>81</v>
      </c>
      <c r="AE25" s="16">
        <v>89</v>
      </c>
      <c r="AF25" s="18" t="s">
        <v>51</v>
      </c>
      <c r="AG25" s="9">
        <v>61</v>
      </c>
      <c r="AH25" s="18" t="s">
        <v>48</v>
      </c>
      <c r="AI25" s="9">
        <v>94</v>
      </c>
      <c r="AJ25" s="18" t="s">
        <v>51</v>
      </c>
      <c r="AK25" s="9">
        <v>61</v>
      </c>
      <c r="AL25" s="18" t="s">
        <v>51</v>
      </c>
      <c r="AM25" s="14">
        <f>Y25*3+Z25*2+AA25*2+AC25*3.5+AD25*2.5+AE25*1.5+AF25*1.5+AG25*1.5+AH25*4+AI25*2.5+AJ25*1+AK25*3.5+AL25*2</f>
        <v>2401</v>
      </c>
      <c r="AN25" s="14">
        <f>3+2+2+3.5+2.5+1.5+1.5+1.5+4+2.5+1+3.5+2</f>
        <v>30.5</v>
      </c>
      <c r="AO25" s="14">
        <f>AM25/AN25</f>
        <v>78.7213114754098</v>
      </c>
      <c r="AP25" s="14">
        <f>T25+AM25</f>
        <v>4492.5</v>
      </c>
      <c r="AQ25" s="14">
        <f>U25+AN25</f>
        <v>58.5</v>
      </c>
      <c r="AR25" s="14">
        <f>AP25/AQ25</f>
        <v>76.7948717948718</v>
      </c>
    </row>
    <row r="26" spans="1:44">
      <c r="A26" s="7">
        <v>23</v>
      </c>
      <c r="B26" s="17" t="s">
        <v>92</v>
      </c>
      <c r="C26" s="18" t="s">
        <v>93</v>
      </c>
      <c r="D26" s="9">
        <v>74</v>
      </c>
      <c r="E26" s="9">
        <v>82</v>
      </c>
      <c r="F26" s="9">
        <v>73</v>
      </c>
      <c r="G26" s="9">
        <v>75</v>
      </c>
      <c r="H26" s="18" t="s">
        <v>46</v>
      </c>
      <c r="I26" s="18" t="s">
        <v>46</v>
      </c>
      <c r="J26" s="18" t="s">
        <v>46</v>
      </c>
      <c r="K26" s="9">
        <v>80</v>
      </c>
      <c r="L26" s="18" t="s">
        <v>46</v>
      </c>
      <c r="M26" s="18" t="s">
        <v>46</v>
      </c>
      <c r="N26" s="9">
        <v>83</v>
      </c>
      <c r="O26" s="18" t="s">
        <v>46</v>
      </c>
      <c r="P26" s="9">
        <v>74</v>
      </c>
      <c r="Q26" s="9">
        <v>70</v>
      </c>
      <c r="R26" s="18" t="s">
        <v>46</v>
      </c>
      <c r="S26" s="9">
        <v>66</v>
      </c>
      <c r="T26" s="14">
        <f>D26*4+E26*3+F26*3.5+G26*1.5+K26*4.5+N26*3+P26*3+Q26*3+S26*2.5</f>
        <v>2116</v>
      </c>
      <c r="U26" s="14">
        <f>4+3+3.5+1.5+4.5+3+3+3+2.5</f>
        <v>28</v>
      </c>
      <c r="V26" s="14">
        <f>T26/U26</f>
        <v>75.5714285714286</v>
      </c>
      <c r="X26" s="18" t="s">
        <v>93</v>
      </c>
      <c r="Y26" s="9">
        <v>78</v>
      </c>
      <c r="Z26" s="9">
        <v>88</v>
      </c>
      <c r="AA26" s="9">
        <v>90</v>
      </c>
      <c r="AB26" s="18" t="s">
        <v>46</v>
      </c>
      <c r="AC26" s="9">
        <v>83</v>
      </c>
      <c r="AD26" s="16">
        <v>69</v>
      </c>
      <c r="AE26" s="16">
        <v>73</v>
      </c>
      <c r="AF26" s="18" t="s">
        <v>48</v>
      </c>
      <c r="AG26" s="9">
        <v>70</v>
      </c>
      <c r="AH26" s="18" t="s">
        <v>48</v>
      </c>
      <c r="AI26" s="9">
        <v>84</v>
      </c>
      <c r="AJ26" s="18" t="s">
        <v>46</v>
      </c>
      <c r="AK26" s="9">
        <v>63</v>
      </c>
      <c r="AL26" s="18" t="s">
        <v>51</v>
      </c>
      <c r="AM26" s="14">
        <f>Y26*3+Z26*2+AA26*2+AC26*3.5+AD26*2.5+AE26*1.5+AF26*1.5+AG26*1.5+AH26*4+AI26*2.5+AK26*3.5+AL26*2</f>
        <v>2280.5</v>
      </c>
      <c r="AN26" s="14">
        <f>3+2+2+3.5+2.5+1.5+1.5+1.5+4+2.5+3.5+2</f>
        <v>29.5</v>
      </c>
      <c r="AO26" s="14">
        <f>AM26/AN26</f>
        <v>77.3050847457627</v>
      </c>
      <c r="AP26" s="14">
        <f>T26+AM26</f>
        <v>4396.5</v>
      </c>
      <c r="AQ26" s="14">
        <f>U26+AN26</f>
        <v>57.5</v>
      </c>
      <c r="AR26" s="14">
        <f>AP26/AQ26</f>
        <v>76.4608695652174</v>
      </c>
    </row>
    <row r="27" spans="1:44">
      <c r="A27" s="7">
        <v>24</v>
      </c>
      <c r="B27" s="17" t="s">
        <v>94</v>
      </c>
      <c r="C27" s="18" t="s">
        <v>95</v>
      </c>
      <c r="D27" s="9">
        <v>75</v>
      </c>
      <c r="E27" s="9">
        <v>86</v>
      </c>
      <c r="F27" s="9">
        <v>77</v>
      </c>
      <c r="G27" s="9">
        <v>75</v>
      </c>
      <c r="H27" s="18" t="s">
        <v>46</v>
      </c>
      <c r="I27" s="18" t="s">
        <v>46</v>
      </c>
      <c r="J27" s="18" t="s">
        <v>46</v>
      </c>
      <c r="K27" s="9">
        <v>90</v>
      </c>
      <c r="L27" s="18" t="s">
        <v>46</v>
      </c>
      <c r="M27" s="18" t="s">
        <v>46</v>
      </c>
      <c r="N27" s="9">
        <v>71</v>
      </c>
      <c r="O27" s="18" t="s">
        <v>46</v>
      </c>
      <c r="P27" s="9">
        <v>82</v>
      </c>
      <c r="Q27" s="9">
        <v>66</v>
      </c>
      <c r="R27" s="18" t="s">
        <v>46</v>
      </c>
      <c r="S27" s="9">
        <v>66</v>
      </c>
      <c r="T27" s="14">
        <f>D27*4+E27*3+F27*3.5+G27*1.5+K27*4.5+N27*3+P27*3+Q27*3+S27*2.5</f>
        <v>2167</v>
      </c>
      <c r="U27" s="14">
        <f>4+3+3.5+1.5+4.5+3+3+3+2.5</f>
        <v>28</v>
      </c>
      <c r="V27" s="14">
        <f>T27/U27</f>
        <v>77.3928571428571</v>
      </c>
      <c r="X27" s="18" t="s">
        <v>95</v>
      </c>
      <c r="Y27" s="9">
        <v>76</v>
      </c>
      <c r="Z27" s="9">
        <v>70</v>
      </c>
      <c r="AA27" s="9">
        <v>87</v>
      </c>
      <c r="AB27" s="18" t="s">
        <v>46</v>
      </c>
      <c r="AC27" s="9">
        <v>67</v>
      </c>
      <c r="AD27" s="16">
        <v>75</v>
      </c>
      <c r="AE27" s="16">
        <v>86</v>
      </c>
      <c r="AF27" s="18" t="s">
        <v>48</v>
      </c>
      <c r="AG27" s="9">
        <v>70</v>
      </c>
      <c r="AH27" s="18" t="s">
        <v>48</v>
      </c>
      <c r="AI27" s="9">
        <v>87</v>
      </c>
      <c r="AJ27" s="18" t="s">
        <v>48</v>
      </c>
      <c r="AK27" s="9">
        <v>61</v>
      </c>
      <c r="AL27" s="18" t="s">
        <v>48</v>
      </c>
      <c r="AM27" s="14">
        <f>Y27*3+Z27*2+AA27*2+AC27*3.5+AD27*2.5+AE27*1.5+AF27*1.5+AG27*1.5+AH27*4+AI27*2.5+AJ27*1+AK27*3.5+AL27*2</f>
        <v>2266.5</v>
      </c>
      <c r="AN27" s="14">
        <f>3+2+2+3.5+2.5+1.5+1.5+1.5+4+2.5+1+3.5+2</f>
        <v>30.5</v>
      </c>
      <c r="AO27" s="14">
        <f>AM27/AN27</f>
        <v>74.3114754098361</v>
      </c>
      <c r="AP27" s="14">
        <f>T27+AM27</f>
        <v>4433.5</v>
      </c>
      <c r="AQ27" s="14">
        <f>U27+AN27</f>
        <v>58.5</v>
      </c>
      <c r="AR27" s="14">
        <f>AP27/AQ27</f>
        <v>75.7863247863248</v>
      </c>
    </row>
    <row r="28" spans="1:44">
      <c r="A28" s="10">
        <v>25</v>
      </c>
      <c r="B28" s="17" t="s">
        <v>96</v>
      </c>
      <c r="C28" s="19" t="s">
        <v>97</v>
      </c>
      <c r="D28" s="9">
        <v>82</v>
      </c>
      <c r="E28" s="9">
        <v>91</v>
      </c>
      <c r="F28" s="9">
        <v>76</v>
      </c>
      <c r="G28" s="9">
        <v>64</v>
      </c>
      <c r="H28" s="18" t="s">
        <v>46</v>
      </c>
      <c r="I28" s="18" t="s">
        <v>46</v>
      </c>
      <c r="J28" s="18" t="s">
        <v>46</v>
      </c>
      <c r="K28" s="9">
        <v>86</v>
      </c>
      <c r="L28" s="18" t="s">
        <v>46</v>
      </c>
      <c r="M28" s="18" t="s">
        <v>46</v>
      </c>
      <c r="N28" s="9">
        <v>73</v>
      </c>
      <c r="O28" s="18" t="s">
        <v>46</v>
      </c>
      <c r="P28" s="9">
        <v>77</v>
      </c>
      <c r="Q28" s="9">
        <v>68</v>
      </c>
      <c r="R28" s="18" t="s">
        <v>46</v>
      </c>
      <c r="S28" s="18" t="s">
        <v>98</v>
      </c>
      <c r="T28" s="14">
        <f>D28*4+E28*3+F28*3.5+G28*1.5+K28*4.5+N28*3+P28*3+Q28*3+S28*2.5</f>
        <v>2134</v>
      </c>
      <c r="U28" s="14">
        <f>4+3+3.5+1.5+4.5+3+3+3+2.5</f>
        <v>28</v>
      </c>
      <c r="V28" s="14">
        <f>T28/U28</f>
        <v>76.2142857142857</v>
      </c>
      <c r="X28" s="18" t="s">
        <v>97</v>
      </c>
      <c r="Y28" s="9">
        <v>80</v>
      </c>
      <c r="Z28" s="9">
        <v>91</v>
      </c>
      <c r="AA28" s="9">
        <v>81</v>
      </c>
      <c r="AB28" s="18" t="s">
        <v>46</v>
      </c>
      <c r="AC28" s="9">
        <v>68</v>
      </c>
      <c r="AD28" s="16">
        <v>72</v>
      </c>
      <c r="AE28" s="16">
        <v>82</v>
      </c>
      <c r="AF28" s="18" t="s">
        <v>48</v>
      </c>
      <c r="AG28" s="9">
        <v>71</v>
      </c>
      <c r="AH28" s="18" t="s">
        <v>48</v>
      </c>
      <c r="AI28" s="9">
        <v>77</v>
      </c>
      <c r="AJ28" s="18" t="s">
        <v>48</v>
      </c>
      <c r="AK28" s="9">
        <v>61</v>
      </c>
      <c r="AL28" s="18" t="s">
        <v>51</v>
      </c>
      <c r="AM28" s="14">
        <f>Y28*3+Z28*2+AA28*2+AC28*3.5+AD28*2.5+AE28*1.5+AF28*1.5+AG28*1.5+AH28*4+AI28*2.5+AJ28*1+AK28*3.5+AL28*2</f>
        <v>2295</v>
      </c>
      <c r="AN28" s="14">
        <f>3+2+2+3.5+2.5+1.5+1.5+1.5+4+2.5+1+3.5+2</f>
        <v>30.5</v>
      </c>
      <c r="AO28" s="14">
        <f>AM28/AN28</f>
        <v>75.2459016393443</v>
      </c>
      <c r="AP28" s="14">
        <f>T28+AM28</f>
        <v>4429</v>
      </c>
      <c r="AQ28" s="14">
        <f>U28+AN28</f>
        <v>58.5</v>
      </c>
      <c r="AR28" s="14">
        <f>AP28/AQ28</f>
        <v>75.7094017094017</v>
      </c>
    </row>
    <row r="29" spans="1:44">
      <c r="A29" s="10">
        <v>26</v>
      </c>
      <c r="B29" s="17" t="s">
        <v>99</v>
      </c>
      <c r="C29" s="19" t="s">
        <v>100</v>
      </c>
      <c r="D29" s="9">
        <v>80</v>
      </c>
      <c r="E29" s="9">
        <v>84</v>
      </c>
      <c r="F29" s="9">
        <v>76</v>
      </c>
      <c r="G29" s="9">
        <v>69</v>
      </c>
      <c r="H29" s="18" t="s">
        <v>46</v>
      </c>
      <c r="I29" s="18" t="s">
        <v>46</v>
      </c>
      <c r="J29" s="18" t="s">
        <v>46</v>
      </c>
      <c r="K29" s="9">
        <v>85</v>
      </c>
      <c r="L29" s="18" t="s">
        <v>46</v>
      </c>
      <c r="M29" s="18" t="s">
        <v>46</v>
      </c>
      <c r="N29" s="9">
        <v>82</v>
      </c>
      <c r="O29" s="18" t="s">
        <v>46</v>
      </c>
      <c r="P29" s="9">
        <v>81</v>
      </c>
      <c r="Q29" s="9">
        <v>73</v>
      </c>
      <c r="R29" s="18" t="s">
        <v>46</v>
      </c>
      <c r="S29" s="18" t="s">
        <v>101</v>
      </c>
      <c r="T29" s="14">
        <f>D29*4+E29*3+F29*3.5+G29*1.5+K29*4.5+N29*3+P29*3+Q29*3+S29*2.5</f>
        <v>2169.5</v>
      </c>
      <c r="U29" s="14">
        <f>4+3+3.5+1.5+4.5+3+3+3+2.5</f>
        <v>28</v>
      </c>
      <c r="V29" s="14">
        <f>T29/U29</f>
        <v>77.4821428571429</v>
      </c>
      <c r="X29" s="18" t="s">
        <v>100</v>
      </c>
      <c r="Y29" s="9">
        <v>77</v>
      </c>
      <c r="Z29" s="9">
        <v>71</v>
      </c>
      <c r="AA29" s="9">
        <v>78</v>
      </c>
      <c r="AB29" s="18" t="s">
        <v>46</v>
      </c>
      <c r="AC29" s="9">
        <v>77</v>
      </c>
      <c r="AD29" s="16">
        <v>73</v>
      </c>
      <c r="AE29" s="16">
        <v>83</v>
      </c>
      <c r="AF29" s="18" t="s">
        <v>48</v>
      </c>
      <c r="AG29" s="9">
        <v>63</v>
      </c>
      <c r="AH29" s="18" t="s">
        <v>48</v>
      </c>
      <c r="AI29" s="9">
        <v>83</v>
      </c>
      <c r="AJ29" s="18" t="s">
        <v>46</v>
      </c>
      <c r="AK29" s="9">
        <v>60</v>
      </c>
      <c r="AL29" s="18" t="s">
        <v>48</v>
      </c>
      <c r="AM29" s="14">
        <f>Y29*3+Z29*2+AA29*2+AC29*3.5+AD29*2.5+AE29*1.5+AF29*1.5+AG29*1.5+AH29*4+AI29*2.5+AK29*3.5+AL29*2</f>
        <v>2180</v>
      </c>
      <c r="AN29" s="14">
        <f>3+2+2+3.5+2.5+1.5+1.5+1.5+4+2.5+3.5+2</f>
        <v>29.5</v>
      </c>
      <c r="AO29" s="14">
        <f>AM29/AN29</f>
        <v>73.8983050847458</v>
      </c>
      <c r="AP29" s="14">
        <f>T29+AM29</f>
        <v>4349.5</v>
      </c>
      <c r="AQ29" s="14">
        <f>U29+AN29</f>
        <v>57.5</v>
      </c>
      <c r="AR29" s="14">
        <f>AP29/AQ29</f>
        <v>75.6434782608696</v>
      </c>
    </row>
    <row r="30" spans="1:44">
      <c r="A30" s="10">
        <v>27</v>
      </c>
      <c r="B30" s="17" t="s">
        <v>102</v>
      </c>
      <c r="C30" s="19" t="s">
        <v>103</v>
      </c>
      <c r="D30" s="9">
        <v>68</v>
      </c>
      <c r="E30" s="9">
        <v>86</v>
      </c>
      <c r="F30" s="18" t="s">
        <v>104</v>
      </c>
      <c r="G30" s="9">
        <v>72</v>
      </c>
      <c r="H30" s="18" t="s">
        <v>46</v>
      </c>
      <c r="I30" s="18" t="s">
        <v>46</v>
      </c>
      <c r="J30" s="18" t="s">
        <v>46</v>
      </c>
      <c r="K30" s="9">
        <v>81</v>
      </c>
      <c r="L30" s="18" t="s">
        <v>46</v>
      </c>
      <c r="M30" s="18" t="s">
        <v>46</v>
      </c>
      <c r="N30" s="9">
        <v>73</v>
      </c>
      <c r="O30" s="18" t="s">
        <v>46</v>
      </c>
      <c r="P30" s="9">
        <v>73</v>
      </c>
      <c r="Q30" s="9">
        <v>82</v>
      </c>
      <c r="R30" s="18" t="s">
        <v>46</v>
      </c>
      <c r="S30" s="18" t="s">
        <v>105</v>
      </c>
      <c r="T30" s="14">
        <f>D30*4+E30*3+F30*3.5+G30*1.5+K30*4.5+N30*3+P30*3+Q30*3+S30*2.5</f>
        <v>1975</v>
      </c>
      <c r="U30" s="14">
        <f>4+3+3.5+1.5+4.5+3+3+3+2.5</f>
        <v>28</v>
      </c>
      <c r="V30" s="14">
        <f>T30/U30</f>
        <v>70.5357142857143</v>
      </c>
      <c r="X30" s="18" t="s">
        <v>103</v>
      </c>
      <c r="Y30" s="9">
        <v>70</v>
      </c>
      <c r="Z30" s="9">
        <v>91</v>
      </c>
      <c r="AA30" s="9">
        <v>87</v>
      </c>
      <c r="AB30" s="18" t="s">
        <v>46</v>
      </c>
      <c r="AC30" s="9">
        <v>74</v>
      </c>
      <c r="AD30" s="16">
        <v>88</v>
      </c>
      <c r="AE30" s="16">
        <v>82</v>
      </c>
      <c r="AF30" s="18" t="s">
        <v>48</v>
      </c>
      <c r="AG30" s="9">
        <v>66</v>
      </c>
      <c r="AH30" s="18" t="s">
        <v>48</v>
      </c>
      <c r="AI30" s="9">
        <v>91</v>
      </c>
      <c r="AJ30" s="18" t="s">
        <v>46</v>
      </c>
      <c r="AK30" s="9">
        <v>85</v>
      </c>
      <c r="AL30" s="18" t="s">
        <v>51</v>
      </c>
      <c r="AM30" s="14">
        <f>Y30*3+Z30*2+AA30*2+AC30*3.5+AD30*2.5+AE30*1.5+AF30*1.5+AG30*1.5+AH30*4+AI30*2.5+AK30*3.5+AL30*2</f>
        <v>2374.5</v>
      </c>
      <c r="AN30" s="14">
        <f>3+2+2+3.5+2.5+1.5+1.5+1.5+4+2.5+3.5+2</f>
        <v>29.5</v>
      </c>
      <c r="AO30" s="14">
        <f>AM30/AN30</f>
        <v>80.4915254237288</v>
      </c>
      <c r="AP30" s="14">
        <f>T30+AM30</f>
        <v>4349.5</v>
      </c>
      <c r="AQ30" s="14">
        <f>U30+AN30</f>
        <v>57.5</v>
      </c>
      <c r="AR30" s="14">
        <f>AP30/AQ30</f>
        <v>75.6434782608696</v>
      </c>
    </row>
    <row r="31" spans="1:44">
      <c r="A31" s="10">
        <v>28</v>
      </c>
      <c r="B31" s="17" t="s">
        <v>106</v>
      </c>
      <c r="C31" s="19" t="s">
        <v>107</v>
      </c>
      <c r="D31" s="9">
        <v>74</v>
      </c>
      <c r="E31" s="9">
        <v>95</v>
      </c>
      <c r="F31" s="9">
        <v>89</v>
      </c>
      <c r="G31" s="9">
        <v>80</v>
      </c>
      <c r="H31" s="18" t="s">
        <v>46</v>
      </c>
      <c r="I31" s="18" t="s">
        <v>46</v>
      </c>
      <c r="J31" s="18" t="s">
        <v>46</v>
      </c>
      <c r="K31" s="9">
        <v>80</v>
      </c>
      <c r="L31" s="18" t="s">
        <v>46</v>
      </c>
      <c r="M31" s="18" t="s">
        <v>46</v>
      </c>
      <c r="N31" s="9">
        <v>77</v>
      </c>
      <c r="O31" s="18" t="s">
        <v>46</v>
      </c>
      <c r="P31" s="9">
        <v>83</v>
      </c>
      <c r="Q31" s="9">
        <v>77</v>
      </c>
      <c r="R31" s="18" t="s">
        <v>46</v>
      </c>
      <c r="S31" s="18" t="s">
        <v>104</v>
      </c>
      <c r="T31" s="14">
        <f>D31*4+E31*3+F31*3.5+G31*1.5+K31*4.5+N31*3+P31*3+Q31*3+S31*2.5</f>
        <v>2211</v>
      </c>
      <c r="U31" s="14">
        <f>4+3+3.5+1.5+4.5+3+3+3+2.5</f>
        <v>28</v>
      </c>
      <c r="V31" s="14">
        <f>T31/U31</f>
        <v>78.9642857142857</v>
      </c>
      <c r="X31" s="19" t="s">
        <v>107</v>
      </c>
      <c r="Y31" s="9">
        <v>62</v>
      </c>
      <c r="Z31" s="9">
        <v>83</v>
      </c>
      <c r="AA31" s="9">
        <v>85</v>
      </c>
      <c r="AB31" s="18" t="s">
        <v>46</v>
      </c>
      <c r="AC31" s="9">
        <v>78</v>
      </c>
      <c r="AD31" s="16">
        <v>69</v>
      </c>
      <c r="AE31" s="16">
        <v>89</v>
      </c>
      <c r="AF31" s="18" t="s">
        <v>51</v>
      </c>
      <c r="AG31" s="9">
        <v>67</v>
      </c>
      <c r="AH31" s="18" t="s">
        <v>48</v>
      </c>
      <c r="AI31" s="9">
        <v>79</v>
      </c>
      <c r="AJ31" s="18" t="s">
        <v>51</v>
      </c>
      <c r="AK31" s="9">
        <v>37</v>
      </c>
      <c r="AL31" s="18" t="s">
        <v>48</v>
      </c>
      <c r="AM31" s="14">
        <f>Y31*3+Z31*2+AA31*2+AC31*3.5+AD31*2.5+AE31*1.5+AF31*1.5+AG31*1.5+AH31*4+AI31*2.5+AJ31*1+AK31*3.5+AL31*2</f>
        <v>2191</v>
      </c>
      <c r="AN31" s="14">
        <f>3+2+2+3.5+2.5+1.5+1.5+1.5+4+2.5+1+3.5+2</f>
        <v>30.5</v>
      </c>
      <c r="AO31" s="14">
        <f>AM31/AN31</f>
        <v>71.8360655737705</v>
      </c>
      <c r="AP31" s="14">
        <f>T31+AM31</f>
        <v>4402</v>
      </c>
      <c r="AQ31" s="14">
        <f>U31+AN31</f>
        <v>58.5</v>
      </c>
      <c r="AR31" s="14">
        <f>AP31/AQ31</f>
        <v>75.2478632478633</v>
      </c>
    </row>
    <row r="32" spans="1:44">
      <c r="A32" s="10">
        <v>29</v>
      </c>
      <c r="B32" s="17" t="s">
        <v>108</v>
      </c>
      <c r="C32" s="19" t="s">
        <v>109</v>
      </c>
      <c r="D32" s="9">
        <v>68</v>
      </c>
      <c r="E32" s="9">
        <v>92</v>
      </c>
      <c r="F32" s="9">
        <v>76</v>
      </c>
      <c r="G32" s="9">
        <v>71</v>
      </c>
      <c r="H32" s="18" t="s">
        <v>46</v>
      </c>
      <c r="I32" s="18" t="s">
        <v>46</v>
      </c>
      <c r="J32" s="18" t="s">
        <v>46</v>
      </c>
      <c r="K32" s="9">
        <v>80</v>
      </c>
      <c r="L32" s="18" t="s">
        <v>46</v>
      </c>
      <c r="M32" s="18" t="s">
        <v>46</v>
      </c>
      <c r="N32" s="9">
        <v>88</v>
      </c>
      <c r="O32" s="18" t="s">
        <v>46</v>
      </c>
      <c r="P32" s="9">
        <v>72</v>
      </c>
      <c r="Q32" s="9">
        <v>68</v>
      </c>
      <c r="R32" s="18" t="s">
        <v>46</v>
      </c>
      <c r="S32" s="18" t="s">
        <v>98</v>
      </c>
      <c r="T32" s="14">
        <f>D32*4+E32*3+F32*3.5+G32*1.5+K32*4.5+N32*3+P32*3+Q32*3+S32*2.5</f>
        <v>2094.5</v>
      </c>
      <c r="U32" s="14">
        <f>4+3+3.5+1.5+4.5+3+3+3+2.5</f>
        <v>28</v>
      </c>
      <c r="V32" s="14">
        <f>T32/U32</f>
        <v>74.8035714285714</v>
      </c>
      <c r="X32" s="18" t="s">
        <v>109</v>
      </c>
      <c r="Y32" s="9">
        <v>73</v>
      </c>
      <c r="Z32" s="9">
        <v>96</v>
      </c>
      <c r="AA32" s="9">
        <v>80</v>
      </c>
      <c r="AB32" s="18" t="s">
        <v>46</v>
      </c>
      <c r="AC32" s="9">
        <v>67</v>
      </c>
      <c r="AD32" s="16">
        <v>72</v>
      </c>
      <c r="AE32" s="16">
        <v>93</v>
      </c>
      <c r="AF32" s="18" t="s">
        <v>48</v>
      </c>
      <c r="AG32" s="9">
        <v>69</v>
      </c>
      <c r="AH32" s="18" t="s">
        <v>48</v>
      </c>
      <c r="AI32" s="9">
        <v>82</v>
      </c>
      <c r="AJ32" s="18" t="s">
        <v>46</v>
      </c>
      <c r="AK32" s="9">
        <v>66</v>
      </c>
      <c r="AL32" s="18" t="s">
        <v>48</v>
      </c>
      <c r="AM32" s="14">
        <f>Y32*3+Z32*2+AA32*2+AC32*3.5+AD32*2.5+AE32*1.5+AF32*1.5+AG32*1.5+AH32*4+AI32*2.5+AK32*3.5+AL32*2</f>
        <v>2227</v>
      </c>
      <c r="AN32" s="14">
        <f>3+2+2+3.5+2.5+1.5+1.5+1.5+4+2.5+3.5+2</f>
        <v>29.5</v>
      </c>
      <c r="AO32" s="14">
        <f>AM32/AN32</f>
        <v>75.4915254237288</v>
      </c>
      <c r="AP32" s="14">
        <f>T32+AM32</f>
        <v>4321.5</v>
      </c>
      <c r="AQ32" s="14">
        <f>U32+AN32</f>
        <v>57.5</v>
      </c>
      <c r="AR32" s="14">
        <f>AP32/AQ32</f>
        <v>75.1565217391304</v>
      </c>
    </row>
    <row r="33" spans="1:44">
      <c r="A33" s="10">
        <v>30</v>
      </c>
      <c r="B33" s="17" t="s">
        <v>110</v>
      </c>
      <c r="C33" s="19" t="s">
        <v>111</v>
      </c>
      <c r="D33" s="9">
        <v>80</v>
      </c>
      <c r="E33" s="9">
        <v>94</v>
      </c>
      <c r="F33" s="9">
        <v>83</v>
      </c>
      <c r="G33" s="9">
        <v>64</v>
      </c>
      <c r="H33" s="18" t="s">
        <v>46</v>
      </c>
      <c r="I33" s="18" t="s">
        <v>46</v>
      </c>
      <c r="J33" s="18" t="s">
        <v>46</v>
      </c>
      <c r="K33" s="9">
        <v>80</v>
      </c>
      <c r="L33" s="18" t="s">
        <v>46</v>
      </c>
      <c r="M33" s="18" t="s">
        <v>46</v>
      </c>
      <c r="N33" s="9">
        <v>78</v>
      </c>
      <c r="O33" s="18" t="s">
        <v>46</v>
      </c>
      <c r="P33" s="9">
        <v>71</v>
      </c>
      <c r="Q33" s="9">
        <v>76</v>
      </c>
      <c r="R33" s="18" t="s">
        <v>46</v>
      </c>
      <c r="S33" s="18" t="s">
        <v>112</v>
      </c>
      <c r="T33" s="14">
        <f>D33*4+E33*3+F33*3.5+G33*1.5+K33*4.5+N33*3+P33*3+Q33*3+S33*2.5</f>
        <v>2163.5</v>
      </c>
      <c r="U33" s="14">
        <f>4+3+3.5+1.5+4.5+3+3+3+2.5</f>
        <v>28</v>
      </c>
      <c r="V33" s="14">
        <f>T33/U33</f>
        <v>77.2678571428571</v>
      </c>
      <c r="X33" s="18" t="s">
        <v>111</v>
      </c>
      <c r="Y33" s="9">
        <v>74</v>
      </c>
      <c r="Z33" s="9">
        <v>82</v>
      </c>
      <c r="AA33" s="9">
        <v>78</v>
      </c>
      <c r="AB33" s="18" t="s">
        <v>46</v>
      </c>
      <c r="AC33" s="9">
        <v>62</v>
      </c>
      <c r="AD33" s="16">
        <v>76</v>
      </c>
      <c r="AE33" s="16">
        <v>83</v>
      </c>
      <c r="AF33" s="18" t="s">
        <v>113</v>
      </c>
      <c r="AG33" s="9">
        <v>66</v>
      </c>
      <c r="AH33" s="18" t="s">
        <v>48</v>
      </c>
      <c r="AI33" s="9">
        <v>88</v>
      </c>
      <c r="AJ33" s="18" t="s">
        <v>46</v>
      </c>
      <c r="AK33" s="9">
        <v>60</v>
      </c>
      <c r="AL33" s="18" t="s">
        <v>48</v>
      </c>
      <c r="AM33" s="14">
        <f>Y33*3+Z33*2+AA33*2+AC33*3.5+AD33*2.5+AE33*1.5+AF33*1.5+AG33*1.5+AH33*4+AI33*2.5++AK33*3.5+AL33*2</f>
        <v>2150</v>
      </c>
      <c r="AN33" s="14">
        <f>3+2+2+3.5+2.5+1.5+1.5+1.5+4+2.5+3.5+2</f>
        <v>29.5</v>
      </c>
      <c r="AO33" s="14">
        <f>AM33/AN33</f>
        <v>72.8813559322034</v>
      </c>
      <c r="AP33" s="14">
        <f>T33+AM33</f>
        <v>4313.5</v>
      </c>
      <c r="AQ33" s="14">
        <f>U33+AN33</f>
        <v>57.5</v>
      </c>
      <c r="AR33" s="14">
        <f>AP33/AQ33</f>
        <v>75.0173913043478</v>
      </c>
    </row>
    <row r="34" spans="1:44">
      <c r="A34" s="10">
        <v>31</v>
      </c>
      <c r="B34" s="17" t="s">
        <v>114</v>
      </c>
      <c r="C34" s="19" t="s">
        <v>115</v>
      </c>
      <c r="D34" s="9">
        <v>71</v>
      </c>
      <c r="E34" s="9">
        <v>87</v>
      </c>
      <c r="F34" s="9">
        <v>84</v>
      </c>
      <c r="G34" s="9">
        <v>73</v>
      </c>
      <c r="H34" s="18" t="s">
        <v>46</v>
      </c>
      <c r="I34" s="18" t="s">
        <v>46</v>
      </c>
      <c r="J34" s="18" t="s">
        <v>46</v>
      </c>
      <c r="K34" s="9">
        <v>81</v>
      </c>
      <c r="L34" s="18" t="s">
        <v>46</v>
      </c>
      <c r="M34" s="18" t="s">
        <v>46</v>
      </c>
      <c r="N34" s="9">
        <v>86</v>
      </c>
      <c r="O34" s="18" t="s">
        <v>46</v>
      </c>
      <c r="P34" s="9">
        <v>76</v>
      </c>
      <c r="Q34" s="9">
        <v>68</v>
      </c>
      <c r="R34" s="18" t="s">
        <v>46</v>
      </c>
      <c r="S34" s="18" t="s">
        <v>112</v>
      </c>
      <c r="T34" s="14">
        <f>D34*4+E34*3+F34*3.5+G34*1.5+K34*4.5+N34*3+P34*3+Q34*3+S34*2.5</f>
        <v>2143</v>
      </c>
      <c r="U34" s="14">
        <f>4+3+3.5+1.5+4.5+3+3+3+2.5</f>
        <v>28</v>
      </c>
      <c r="V34" s="14">
        <f>T34/U34</f>
        <v>76.5357142857143</v>
      </c>
      <c r="X34" s="19" t="s">
        <v>115</v>
      </c>
      <c r="Y34" s="9">
        <v>60</v>
      </c>
      <c r="Z34" s="9">
        <v>70</v>
      </c>
      <c r="AA34" s="9">
        <v>82</v>
      </c>
      <c r="AB34" s="18" t="s">
        <v>46</v>
      </c>
      <c r="AC34" s="9">
        <v>67</v>
      </c>
      <c r="AD34" s="16">
        <v>83</v>
      </c>
      <c r="AE34" s="16">
        <v>76</v>
      </c>
      <c r="AF34" s="18" t="s">
        <v>48</v>
      </c>
      <c r="AG34" s="9">
        <v>52</v>
      </c>
      <c r="AH34" s="18" t="s">
        <v>48</v>
      </c>
      <c r="AI34" s="9">
        <v>91</v>
      </c>
      <c r="AJ34" s="18" t="s">
        <v>46</v>
      </c>
      <c r="AK34" s="9">
        <v>60</v>
      </c>
      <c r="AL34" s="18" t="s">
        <v>51</v>
      </c>
      <c r="AM34" s="14">
        <f>Y34*3+Z34*2+AA34*2+AC34*3.5+AD34*2.5+AE34*1.5+AF34*1.5+AG34*1.5+AH34*4+AI34*2.5+AK34*3.5+AL34*2</f>
        <v>2138</v>
      </c>
      <c r="AN34" s="14">
        <f>3+2+2+3.5+2.5+1.5+1.5+1.5+4+2.5+3.5+2</f>
        <v>29.5</v>
      </c>
      <c r="AO34" s="14">
        <f>AM34/AN34</f>
        <v>72.4745762711864</v>
      </c>
      <c r="AP34" s="14">
        <f>T34+AM34</f>
        <v>4281</v>
      </c>
      <c r="AQ34" s="14">
        <f>U34+AN34</f>
        <v>57.5</v>
      </c>
      <c r="AR34" s="14">
        <f>AP34/AQ34</f>
        <v>74.4521739130435</v>
      </c>
    </row>
    <row r="35" spans="1:44">
      <c r="A35" s="10">
        <v>32</v>
      </c>
      <c r="B35" s="17" t="s">
        <v>116</v>
      </c>
      <c r="C35" s="19" t="s">
        <v>117</v>
      </c>
      <c r="D35" s="9">
        <v>80</v>
      </c>
      <c r="E35" s="9">
        <v>87</v>
      </c>
      <c r="F35" s="9">
        <v>72</v>
      </c>
      <c r="G35" s="9">
        <v>69</v>
      </c>
      <c r="H35" s="18" t="s">
        <v>46</v>
      </c>
      <c r="I35" s="18" t="s">
        <v>46</v>
      </c>
      <c r="J35" s="18" t="s">
        <v>46</v>
      </c>
      <c r="K35" s="9">
        <v>87</v>
      </c>
      <c r="L35" s="18" t="s">
        <v>46</v>
      </c>
      <c r="M35" s="18" t="s">
        <v>46</v>
      </c>
      <c r="N35" s="9">
        <v>76</v>
      </c>
      <c r="O35" s="18" t="s">
        <v>46</v>
      </c>
      <c r="P35" s="9">
        <v>83</v>
      </c>
      <c r="Q35" s="9">
        <v>70</v>
      </c>
      <c r="R35" s="18" t="s">
        <v>46</v>
      </c>
      <c r="S35" s="18" t="s">
        <v>118</v>
      </c>
      <c r="T35" s="14">
        <f>D35*4+E35*3+F35*3.5+G35*1.5+K35*4.5+N35*3+P35*3+Q35*3+S35*2.5</f>
        <v>2150</v>
      </c>
      <c r="U35" s="14">
        <f>4+3+3.5+1.5+4.5+3+3+3+2.5</f>
        <v>28</v>
      </c>
      <c r="V35" s="14">
        <f>T35/U35</f>
        <v>76.7857142857143</v>
      </c>
      <c r="X35" s="19" t="s">
        <v>117</v>
      </c>
      <c r="Y35" s="9">
        <v>79</v>
      </c>
      <c r="Z35" s="9">
        <v>83</v>
      </c>
      <c r="AA35" s="9">
        <v>86</v>
      </c>
      <c r="AB35" s="18" t="s">
        <v>46</v>
      </c>
      <c r="AC35" s="9">
        <v>63</v>
      </c>
      <c r="AD35" s="16">
        <v>68</v>
      </c>
      <c r="AE35" s="16">
        <v>84</v>
      </c>
      <c r="AF35" s="18" t="s">
        <v>48</v>
      </c>
      <c r="AG35" s="9">
        <v>63</v>
      </c>
      <c r="AH35" s="18" t="s">
        <v>51</v>
      </c>
      <c r="AI35" s="9">
        <v>77</v>
      </c>
      <c r="AJ35" s="18" t="s">
        <v>46</v>
      </c>
      <c r="AK35" s="9">
        <v>38</v>
      </c>
      <c r="AL35" s="18" t="s">
        <v>48</v>
      </c>
      <c r="AM35" s="14">
        <f>Y35*3+Z35*2+AA35*2+AC35*3.5+AD35*2.5+AE35*1.5+AF35*1.5+AG35*1.5+AH35*4+AI35*2.5+AK35*3.5+AL35*2</f>
        <v>2114</v>
      </c>
      <c r="AN35" s="14">
        <f>3+2+2+3.5+2.5+1.5+1.5+1.5+4+2.5+3.5+2</f>
        <v>29.5</v>
      </c>
      <c r="AO35" s="14">
        <f>AM35/AN35</f>
        <v>71.6610169491525</v>
      </c>
      <c r="AP35" s="14">
        <f>T35+AM35</f>
        <v>4264</v>
      </c>
      <c r="AQ35" s="14">
        <f>U35+AN35</f>
        <v>57.5</v>
      </c>
      <c r="AR35" s="14">
        <f>AP35/AQ35</f>
        <v>74.1565217391304</v>
      </c>
    </row>
    <row r="36" spans="1:44">
      <c r="A36" s="10">
        <v>33</v>
      </c>
      <c r="B36" s="17" t="s">
        <v>119</v>
      </c>
      <c r="C36" s="19" t="s">
        <v>120</v>
      </c>
      <c r="D36" s="9">
        <v>73</v>
      </c>
      <c r="E36" s="9">
        <v>79</v>
      </c>
      <c r="F36" s="18" t="s">
        <v>98</v>
      </c>
      <c r="G36" s="9">
        <v>73</v>
      </c>
      <c r="H36" s="18" t="s">
        <v>46</v>
      </c>
      <c r="I36" s="18" t="s">
        <v>46</v>
      </c>
      <c r="J36" s="18" t="s">
        <v>46</v>
      </c>
      <c r="K36" s="9">
        <v>65</v>
      </c>
      <c r="L36" s="18" t="s">
        <v>46</v>
      </c>
      <c r="M36" s="18" t="s">
        <v>46</v>
      </c>
      <c r="N36" s="9">
        <v>81</v>
      </c>
      <c r="O36" s="18" t="s">
        <v>46</v>
      </c>
      <c r="P36" s="9">
        <v>77</v>
      </c>
      <c r="Q36" s="9">
        <v>69</v>
      </c>
      <c r="R36" s="18" t="s">
        <v>46</v>
      </c>
      <c r="S36" s="18" t="s">
        <v>104</v>
      </c>
      <c r="T36" s="14">
        <f>D36*4+E36*3+F36*3.5+G36*1.5+K36*4.5+N36*3+P36*3+Q36*3+S36*2.5</f>
        <v>1921.5</v>
      </c>
      <c r="U36" s="14">
        <f>4+3+3.5+1.5+4.5+3+3+3+2.5</f>
        <v>28</v>
      </c>
      <c r="V36" s="14">
        <f>T36/U36</f>
        <v>68.625</v>
      </c>
      <c r="X36" s="18" t="s">
        <v>120</v>
      </c>
      <c r="Y36" s="9">
        <v>77</v>
      </c>
      <c r="Z36" s="9">
        <v>95</v>
      </c>
      <c r="AA36" s="9">
        <v>85</v>
      </c>
      <c r="AB36" s="18" t="s">
        <v>46</v>
      </c>
      <c r="AC36" s="9">
        <v>69</v>
      </c>
      <c r="AD36" s="16">
        <v>77</v>
      </c>
      <c r="AE36" s="16">
        <v>86</v>
      </c>
      <c r="AF36" s="18" t="s">
        <v>51</v>
      </c>
      <c r="AG36" s="9">
        <v>69</v>
      </c>
      <c r="AH36" s="18" t="s">
        <v>48</v>
      </c>
      <c r="AI36" s="9">
        <v>92</v>
      </c>
      <c r="AJ36" s="18" t="s">
        <v>51</v>
      </c>
      <c r="AK36" s="9">
        <v>61</v>
      </c>
      <c r="AL36" s="18" t="s">
        <v>48</v>
      </c>
      <c r="AM36" s="14">
        <f>Y36*3+Z36*2+AA36*2+AC36*3.5+AD36*2.5+AE36*1.5+AF36*1.5+AG36*1.5+AH36*4+AI36*2.5+AJ36*1+AK36*3.5+AL36*2</f>
        <v>2363.5</v>
      </c>
      <c r="AN36" s="14">
        <f>3+2+2+3.5+2.5+1.5+1.5+1.5+4+2.5+1+3.5+2</f>
        <v>30.5</v>
      </c>
      <c r="AO36" s="14">
        <f>AM36/AN36</f>
        <v>77.4918032786885</v>
      </c>
      <c r="AP36" s="14">
        <f>T36+AM36</f>
        <v>4285</v>
      </c>
      <c r="AQ36" s="14">
        <f>U36+AN36</f>
        <v>58.5</v>
      </c>
      <c r="AR36" s="14">
        <f>AP36/AQ36</f>
        <v>73.2478632478633</v>
      </c>
    </row>
    <row r="37" spans="1:44">
      <c r="A37" s="10">
        <v>34</v>
      </c>
      <c r="B37" s="17" t="s">
        <v>121</v>
      </c>
      <c r="C37" s="19" t="s">
        <v>122</v>
      </c>
      <c r="D37" s="9">
        <v>68</v>
      </c>
      <c r="E37" s="9">
        <v>92</v>
      </c>
      <c r="F37" s="9">
        <v>65</v>
      </c>
      <c r="G37" s="9">
        <v>74</v>
      </c>
      <c r="H37" s="18" t="s">
        <v>46</v>
      </c>
      <c r="I37" s="18" t="s">
        <v>46</v>
      </c>
      <c r="J37" s="18" t="s">
        <v>46</v>
      </c>
      <c r="K37" s="9">
        <v>75</v>
      </c>
      <c r="L37" s="18" t="s">
        <v>46</v>
      </c>
      <c r="M37" s="18" t="s">
        <v>46</v>
      </c>
      <c r="N37" s="9">
        <v>63</v>
      </c>
      <c r="O37" s="18" t="s">
        <v>46</v>
      </c>
      <c r="P37" s="9">
        <v>77</v>
      </c>
      <c r="Q37" s="9">
        <v>70</v>
      </c>
      <c r="R37" s="18" t="s">
        <v>46</v>
      </c>
      <c r="S37" s="18" t="s">
        <v>123</v>
      </c>
      <c r="T37" s="14">
        <f>D37*4+E37*3+F37*3.5+G37*1.5+K37*4.5+N37*3+P37*3+Q37*3+S37*2.5</f>
        <v>1979</v>
      </c>
      <c r="U37" s="14">
        <f>4+3+3.5+1.5+4.5+3+3+3+2.5</f>
        <v>28</v>
      </c>
      <c r="V37" s="14">
        <f>T37/U37</f>
        <v>70.6785714285714</v>
      </c>
      <c r="X37" s="19" t="s">
        <v>122</v>
      </c>
      <c r="Y37" s="9">
        <v>73</v>
      </c>
      <c r="Z37" s="9">
        <v>92</v>
      </c>
      <c r="AA37" s="9">
        <v>83</v>
      </c>
      <c r="AB37" s="18" t="s">
        <v>46</v>
      </c>
      <c r="AC37" s="9">
        <v>68</v>
      </c>
      <c r="AD37" s="16">
        <v>80</v>
      </c>
      <c r="AE37" s="16">
        <v>80</v>
      </c>
      <c r="AF37" s="18" t="s">
        <v>47</v>
      </c>
      <c r="AG37" s="9">
        <v>72</v>
      </c>
      <c r="AH37" s="18" t="s">
        <v>48</v>
      </c>
      <c r="AI37" s="9">
        <v>84</v>
      </c>
      <c r="AJ37" s="18" t="s">
        <v>48</v>
      </c>
      <c r="AK37" s="9">
        <v>36</v>
      </c>
      <c r="AL37" s="18" t="s">
        <v>51</v>
      </c>
      <c r="AM37" s="14">
        <f>Y37*3+Z37*2+AA37*2+AC37*3.5+AD37*2.5+AE37*1.5+AF37*1.5+AG37*1.5+AH37*4+AI37*2.5+AJ37*1+AK37*3.5+AL37*2</f>
        <v>2258.5</v>
      </c>
      <c r="AN37" s="14">
        <f>3+2+2+3.5+2.5+1.5+1.5+1.5+4+2.5+1+3.5+2</f>
        <v>30.5</v>
      </c>
      <c r="AO37" s="14">
        <f>AM37/AN37</f>
        <v>74.0491803278689</v>
      </c>
      <c r="AP37" s="14">
        <f>T37+AM37</f>
        <v>4237.5</v>
      </c>
      <c r="AQ37" s="14">
        <f>U37+AN37</f>
        <v>58.5</v>
      </c>
      <c r="AR37" s="14">
        <f>AP37/AQ37</f>
        <v>72.4358974358974</v>
      </c>
    </row>
    <row r="38" spans="1:44">
      <c r="A38" s="10">
        <v>35</v>
      </c>
      <c r="B38" s="17" t="s">
        <v>124</v>
      </c>
      <c r="C38" s="19" t="s">
        <v>125</v>
      </c>
      <c r="D38" s="9">
        <v>74</v>
      </c>
      <c r="E38" s="9">
        <v>92</v>
      </c>
      <c r="F38" s="9">
        <v>71</v>
      </c>
      <c r="G38" s="9">
        <v>72</v>
      </c>
      <c r="H38" s="18" t="s">
        <v>46</v>
      </c>
      <c r="I38" s="18" t="s">
        <v>46</v>
      </c>
      <c r="J38" s="18" t="s">
        <v>46</v>
      </c>
      <c r="K38" s="9">
        <v>80</v>
      </c>
      <c r="L38" s="18" t="s">
        <v>46</v>
      </c>
      <c r="M38" s="18" t="s">
        <v>46</v>
      </c>
      <c r="N38" s="9">
        <v>90</v>
      </c>
      <c r="O38" s="18" t="s">
        <v>46</v>
      </c>
      <c r="P38" s="9">
        <v>71</v>
      </c>
      <c r="Q38" s="9">
        <v>70</v>
      </c>
      <c r="R38" s="18" t="s">
        <v>46</v>
      </c>
      <c r="S38" s="18" t="s">
        <v>126</v>
      </c>
      <c r="T38" s="14">
        <f>D38*4+E38*3+F38*3.5+G38*1.5+K38*4.5+N38*3+P38*3+Q38*3+S38*2.5</f>
        <v>2114</v>
      </c>
      <c r="U38" s="14">
        <f>4+3+3.5+1.5+4.5+3+3+3+2.5</f>
        <v>28</v>
      </c>
      <c r="V38" s="14">
        <f>T38/U38</f>
        <v>75.5</v>
      </c>
      <c r="X38" s="19" t="s">
        <v>125</v>
      </c>
      <c r="Y38" s="9">
        <v>74</v>
      </c>
      <c r="Z38" s="9">
        <v>65</v>
      </c>
      <c r="AA38" s="9">
        <v>66</v>
      </c>
      <c r="AB38" s="18" t="s">
        <v>46</v>
      </c>
      <c r="AC38" s="9">
        <v>66</v>
      </c>
      <c r="AD38" s="16">
        <v>67</v>
      </c>
      <c r="AE38" s="16">
        <v>84</v>
      </c>
      <c r="AF38" s="18" t="s">
        <v>48</v>
      </c>
      <c r="AG38" s="9">
        <v>62</v>
      </c>
      <c r="AH38" s="18" t="s">
        <v>48</v>
      </c>
      <c r="AI38" s="9">
        <v>81</v>
      </c>
      <c r="AJ38" s="18" t="s">
        <v>46</v>
      </c>
      <c r="AK38" s="9">
        <v>40</v>
      </c>
      <c r="AL38" s="18" t="s">
        <v>48</v>
      </c>
      <c r="AM38" s="14">
        <f>Y38*3+Z38*2+AA38*2+AC38*3.5+AD38*2.5+AE38*1.5+AF38*1.5+AG38*1.5+AH38*4+AI38*2.5+AK38*3.5+AL38*2</f>
        <v>2006.5</v>
      </c>
      <c r="AN38" s="14">
        <f>3+2+2+3.5+2.5+1.5+1.5+1.5+4+2.5+3.5+2</f>
        <v>29.5</v>
      </c>
      <c r="AO38" s="14">
        <f>AM38/AN38</f>
        <v>68.0169491525424</v>
      </c>
      <c r="AP38" s="14">
        <f>T38+AM38</f>
        <v>4120.5</v>
      </c>
      <c r="AQ38" s="14">
        <f>U38+AN38</f>
        <v>57.5</v>
      </c>
      <c r="AR38" s="14">
        <f>AP38/AQ38</f>
        <v>71.6608695652174</v>
      </c>
    </row>
    <row r="39" spans="1:44">
      <c r="A39" s="10">
        <v>36</v>
      </c>
      <c r="B39" s="17" t="s">
        <v>127</v>
      </c>
      <c r="C39" s="18" t="s">
        <v>128</v>
      </c>
      <c r="D39" s="18" t="s">
        <v>46</v>
      </c>
      <c r="E39" s="18" t="s">
        <v>46</v>
      </c>
      <c r="F39" s="18" t="s">
        <v>46</v>
      </c>
      <c r="G39" s="18" t="s">
        <v>46</v>
      </c>
      <c r="H39" s="18" t="s">
        <v>47</v>
      </c>
      <c r="I39" s="9">
        <v>60</v>
      </c>
      <c r="J39" s="9">
        <v>69</v>
      </c>
      <c r="K39" s="18" t="s">
        <v>46</v>
      </c>
      <c r="L39" s="9">
        <v>65</v>
      </c>
      <c r="M39" s="18" t="s">
        <v>51</v>
      </c>
      <c r="N39" s="18" t="s">
        <v>46</v>
      </c>
      <c r="O39" s="9">
        <v>67</v>
      </c>
      <c r="P39" s="18" t="s">
        <v>46</v>
      </c>
      <c r="Q39" s="18" t="s">
        <v>46</v>
      </c>
      <c r="R39" s="9">
        <v>72</v>
      </c>
      <c r="S39" s="18" t="s">
        <v>46</v>
      </c>
      <c r="T39" s="14">
        <f>H39*1+I39*2.5+J39*2+L39*2.5+M39*1+O39*1.5+R39*2.5</f>
        <v>911</v>
      </c>
      <c r="U39" s="14">
        <f>1+2.5+2+2.5+1+1.5+2.5</f>
        <v>13</v>
      </c>
      <c r="V39" s="14">
        <f>T39/U39</f>
        <v>70.0769230769231</v>
      </c>
      <c r="X39" s="19" t="s">
        <v>128</v>
      </c>
      <c r="Y39" s="18" t="s">
        <v>46</v>
      </c>
      <c r="Z39" s="18" t="s">
        <v>46</v>
      </c>
      <c r="AA39" s="9">
        <v>87</v>
      </c>
      <c r="AB39" s="9">
        <v>73</v>
      </c>
      <c r="AC39" s="9">
        <v>66</v>
      </c>
      <c r="AD39" s="16">
        <v>78</v>
      </c>
      <c r="AE39" s="16">
        <v>77</v>
      </c>
      <c r="AF39" s="18" t="s">
        <v>46</v>
      </c>
      <c r="AG39" s="18" t="s">
        <v>46</v>
      </c>
      <c r="AH39" s="18" t="s">
        <v>46</v>
      </c>
      <c r="AI39" s="9">
        <v>60</v>
      </c>
      <c r="AJ39" s="18" t="s">
        <v>46</v>
      </c>
      <c r="AK39" s="18" t="s">
        <v>46</v>
      </c>
      <c r="AL39" s="18" t="s">
        <v>46</v>
      </c>
      <c r="AM39" s="14">
        <f>AA39*2+AB39*3.5+AC39*3.5+AD39*2.5+AE39*1.5+AI39*2.5</f>
        <v>1121</v>
      </c>
      <c r="AN39" s="14">
        <f>2+3.5+3.5+2.5+1.5+2.5</f>
        <v>15.5</v>
      </c>
      <c r="AO39" s="14">
        <f>AM39/AN39</f>
        <v>72.3225806451613</v>
      </c>
      <c r="AP39" s="14">
        <f>T39+AM39</f>
        <v>2032</v>
      </c>
      <c r="AQ39" s="14">
        <f>U39+AN39</f>
        <v>28.5</v>
      </c>
      <c r="AR39" s="14">
        <f>AP39/AQ39</f>
        <v>71.2982456140351</v>
      </c>
    </row>
    <row r="40" spans="1:44">
      <c r="A40" s="10">
        <v>37</v>
      </c>
      <c r="B40" s="17" t="s">
        <v>129</v>
      </c>
      <c r="C40" s="18" t="s">
        <v>130</v>
      </c>
      <c r="D40" s="9">
        <v>60</v>
      </c>
      <c r="E40" s="9">
        <v>81</v>
      </c>
      <c r="F40" s="9">
        <v>76</v>
      </c>
      <c r="G40" s="18" t="s">
        <v>131</v>
      </c>
      <c r="H40" s="18" t="s">
        <v>46</v>
      </c>
      <c r="I40" s="18" t="s">
        <v>46</v>
      </c>
      <c r="J40" s="18" t="s">
        <v>46</v>
      </c>
      <c r="K40" s="9">
        <v>71</v>
      </c>
      <c r="L40" s="18" t="s">
        <v>46</v>
      </c>
      <c r="M40" s="18" t="s">
        <v>46</v>
      </c>
      <c r="N40" s="9">
        <v>88</v>
      </c>
      <c r="O40" s="18" t="s">
        <v>46</v>
      </c>
      <c r="P40" s="9">
        <v>80</v>
      </c>
      <c r="Q40" s="9">
        <v>76</v>
      </c>
      <c r="R40" s="18" t="s">
        <v>46</v>
      </c>
      <c r="S40" s="9">
        <v>66</v>
      </c>
      <c r="T40" s="14">
        <f>D40*4+E40*3+F40*3.5+G40*1.5+K40*4.5+N40*3+P40*3+Q40*3+S40*2.5</f>
        <v>2037.5</v>
      </c>
      <c r="U40" s="14">
        <f>4+3+3.5+1.5+4.5+3+3+3+2.5</f>
        <v>28</v>
      </c>
      <c r="V40" s="14">
        <f>T40/U40</f>
        <v>72.7678571428571</v>
      </c>
      <c r="X40" s="19" t="s">
        <v>130</v>
      </c>
      <c r="Y40" s="9">
        <v>60</v>
      </c>
      <c r="Z40" s="9">
        <v>72</v>
      </c>
      <c r="AA40" s="9">
        <v>83</v>
      </c>
      <c r="AB40" s="18" t="s">
        <v>46</v>
      </c>
      <c r="AC40" s="9">
        <v>58</v>
      </c>
      <c r="AD40" s="16">
        <v>76</v>
      </c>
      <c r="AE40" s="16">
        <v>82</v>
      </c>
      <c r="AF40" s="18" t="s">
        <v>113</v>
      </c>
      <c r="AG40" s="9">
        <v>70</v>
      </c>
      <c r="AH40" s="18" t="s">
        <v>48</v>
      </c>
      <c r="AI40" s="9">
        <v>79</v>
      </c>
      <c r="AJ40" s="18" t="s">
        <v>51</v>
      </c>
      <c r="AK40" s="9">
        <v>47</v>
      </c>
      <c r="AL40" s="18" t="s">
        <v>48</v>
      </c>
      <c r="AM40" s="14">
        <f>Y40*3+Z40*2+AA40*2+AC40*3.5+AD40*2.5+AE40*1.5+AF40*1.5+AG40*1.5+AH40*4+AI40*2.5+AJ40*1+AK40*3.5+AL40*2</f>
        <v>2105.5</v>
      </c>
      <c r="AN40" s="14">
        <f>3+2+2+3.5+2.5+1.5+1.5+1.5+4+2.5+1+3.5+2</f>
        <v>30.5</v>
      </c>
      <c r="AO40" s="14">
        <f>AM40/AN40</f>
        <v>69.0327868852459</v>
      </c>
      <c r="AP40" s="14">
        <f>T40+AM40</f>
        <v>4143</v>
      </c>
      <c r="AQ40" s="14">
        <f>U40+AN40</f>
        <v>58.5</v>
      </c>
      <c r="AR40" s="14">
        <f>AP40/AQ40</f>
        <v>70.8205128205128</v>
      </c>
    </row>
    <row r="41" spans="1:44">
      <c r="A41" s="10">
        <v>38</v>
      </c>
      <c r="B41" s="17" t="s">
        <v>132</v>
      </c>
      <c r="C41" s="19" t="s">
        <v>133</v>
      </c>
      <c r="D41" s="9">
        <v>70</v>
      </c>
      <c r="E41" s="9">
        <v>84</v>
      </c>
      <c r="F41" s="18" t="s">
        <v>134</v>
      </c>
      <c r="G41" s="9">
        <v>85</v>
      </c>
      <c r="H41" s="18" t="s">
        <v>46</v>
      </c>
      <c r="I41" s="18" t="s">
        <v>46</v>
      </c>
      <c r="J41" s="18" t="s">
        <v>46</v>
      </c>
      <c r="K41" s="9">
        <v>62</v>
      </c>
      <c r="L41" s="18" t="s">
        <v>46</v>
      </c>
      <c r="M41" s="18" t="s">
        <v>46</v>
      </c>
      <c r="N41" s="9">
        <v>69</v>
      </c>
      <c r="O41" s="18" t="s">
        <v>46</v>
      </c>
      <c r="P41" s="9">
        <v>75</v>
      </c>
      <c r="Q41" s="9">
        <v>70</v>
      </c>
      <c r="R41" s="18" t="s">
        <v>46</v>
      </c>
      <c r="S41" s="18" t="s">
        <v>135</v>
      </c>
      <c r="T41" s="14">
        <f>D41*4+E41*3+F41*3.5+G41*1.5+K41*4.5+N41*3+P41*3+Q41*3+S41*2.5</f>
        <v>1857.5</v>
      </c>
      <c r="U41" s="14">
        <f>4+3+3.5+1.5+4.5+3+3+3+2.5</f>
        <v>28</v>
      </c>
      <c r="V41" s="14">
        <f>T41/U41</f>
        <v>66.3392857142857</v>
      </c>
      <c r="X41" s="19" t="s">
        <v>133</v>
      </c>
      <c r="Y41" s="9">
        <v>72</v>
      </c>
      <c r="Z41" s="9">
        <v>70</v>
      </c>
      <c r="AA41" s="9">
        <v>85</v>
      </c>
      <c r="AB41" s="18" t="s">
        <v>46</v>
      </c>
      <c r="AC41" s="9">
        <v>58</v>
      </c>
      <c r="AD41" s="16">
        <v>70</v>
      </c>
      <c r="AE41" s="16">
        <v>83</v>
      </c>
      <c r="AF41" s="18" t="s">
        <v>48</v>
      </c>
      <c r="AG41" s="9">
        <v>56</v>
      </c>
      <c r="AH41" s="18" t="s">
        <v>48</v>
      </c>
      <c r="AI41" s="9">
        <v>89</v>
      </c>
      <c r="AJ41" s="18" t="s">
        <v>46</v>
      </c>
      <c r="AK41" s="9">
        <v>64</v>
      </c>
      <c r="AL41" s="18" t="s">
        <v>48</v>
      </c>
      <c r="AM41" s="14">
        <f>Y41*3+Z41*2+AA41*2+AC41*3.5+AD41*2.5+AE41*1.5+AF41*1.5+AG41*1.5+AH41*4+AI41*2.5+AK41*3.5+AL41*2</f>
        <v>2121.5</v>
      </c>
      <c r="AN41" s="14">
        <f>3+2+2+3.5+2.5+1.5+1.5+1.5+4+2.5+3.5+2</f>
        <v>29.5</v>
      </c>
      <c r="AO41" s="14">
        <f>AM41/AN41</f>
        <v>71.9152542372881</v>
      </c>
      <c r="AP41" s="14">
        <f>T41+AM41</f>
        <v>3979</v>
      </c>
      <c r="AQ41" s="14">
        <f>U41+AN41</f>
        <v>57.5</v>
      </c>
      <c r="AR41" s="14">
        <f>AP41/AQ41</f>
        <v>69.2</v>
      </c>
    </row>
    <row r="42" spans="1:44">
      <c r="A42" s="10">
        <v>39</v>
      </c>
      <c r="B42" s="17" t="s">
        <v>136</v>
      </c>
      <c r="C42" s="18" t="s">
        <v>137</v>
      </c>
      <c r="D42" s="9">
        <v>85</v>
      </c>
      <c r="E42" s="9">
        <v>90</v>
      </c>
      <c r="F42" s="9">
        <v>68</v>
      </c>
      <c r="G42" s="18" t="s">
        <v>138</v>
      </c>
      <c r="H42" s="18" t="s">
        <v>46</v>
      </c>
      <c r="I42" s="18" t="s">
        <v>46</v>
      </c>
      <c r="J42" s="18" t="s">
        <v>46</v>
      </c>
      <c r="K42" s="9">
        <v>89</v>
      </c>
      <c r="L42" s="18" t="s">
        <v>46</v>
      </c>
      <c r="M42" s="18" t="s">
        <v>46</v>
      </c>
      <c r="N42" s="9">
        <v>87</v>
      </c>
      <c r="O42" s="18" t="s">
        <v>46</v>
      </c>
      <c r="P42" s="9">
        <v>80</v>
      </c>
      <c r="Q42" s="9">
        <v>76</v>
      </c>
      <c r="R42" s="18" t="s">
        <v>46</v>
      </c>
      <c r="S42" s="9">
        <v>72</v>
      </c>
      <c r="T42" s="14">
        <f>D42*4+E42*3+F42*3.5+G42*1.5+K42*4.5+N42*3+P42*3+Q42*3+S42*2.5</f>
        <v>2243</v>
      </c>
      <c r="U42" s="14">
        <f>4+3+3.5+1.5+4.5+3+3+3+2.5</f>
        <v>28</v>
      </c>
      <c r="V42" s="14">
        <f>T42/U42</f>
        <v>80.1071428571429</v>
      </c>
      <c r="X42" s="19" t="s">
        <v>137</v>
      </c>
      <c r="Y42" s="9">
        <v>80</v>
      </c>
      <c r="Z42" s="9">
        <v>75</v>
      </c>
      <c r="AA42" s="18" t="s">
        <v>139</v>
      </c>
      <c r="AB42" s="18" t="s">
        <v>46</v>
      </c>
      <c r="AC42" s="18" t="s">
        <v>139</v>
      </c>
      <c r="AD42" s="16">
        <v>53</v>
      </c>
      <c r="AE42" s="16">
        <v>81</v>
      </c>
      <c r="AF42" s="18" t="s">
        <v>48</v>
      </c>
      <c r="AG42" s="18" t="s">
        <v>139</v>
      </c>
      <c r="AH42" s="18" t="s">
        <v>48</v>
      </c>
      <c r="AI42" s="9">
        <v>77</v>
      </c>
      <c r="AJ42" s="18" t="s">
        <v>46</v>
      </c>
      <c r="AK42" s="9">
        <v>63</v>
      </c>
      <c r="AL42" s="18" t="s">
        <v>51</v>
      </c>
      <c r="AM42" s="14">
        <f>Y42*3+Z42*2+AA42*2+AC42*3.5+AD42*2.5+AE42*1.5+AF42*1.5+AG42*1.5+AH42*4+AI42*2.5++AK42*3.5+AL42*2</f>
        <v>1639.5</v>
      </c>
      <c r="AN42" s="14">
        <f>3+2+2+3.5+2.5+1.5+1.5+1.5+4+2.5+3.5+2</f>
        <v>29.5</v>
      </c>
      <c r="AO42" s="14">
        <f>AM42/AN42</f>
        <v>55.5762711864407</v>
      </c>
      <c r="AP42" s="14">
        <f>T42+AM42</f>
        <v>3882.5</v>
      </c>
      <c r="AQ42" s="14">
        <f>U42+AN42</f>
        <v>57.5</v>
      </c>
      <c r="AR42" s="14">
        <f>AP42/AQ42</f>
        <v>67.5217391304348</v>
      </c>
    </row>
    <row r="43" spans="1:44">
      <c r="A43" s="10">
        <v>40</v>
      </c>
      <c r="B43" s="17" t="s">
        <v>140</v>
      </c>
      <c r="C43" s="19" t="s">
        <v>141</v>
      </c>
      <c r="D43" s="9">
        <v>60</v>
      </c>
      <c r="E43" s="9">
        <v>90</v>
      </c>
      <c r="F43" s="18" t="s">
        <v>142</v>
      </c>
      <c r="G43" s="9">
        <v>64</v>
      </c>
      <c r="H43" s="18" t="s">
        <v>46</v>
      </c>
      <c r="I43" s="18" t="s">
        <v>46</v>
      </c>
      <c r="J43" s="18" t="s">
        <v>46</v>
      </c>
      <c r="K43" s="9">
        <v>65</v>
      </c>
      <c r="L43" s="18" t="s">
        <v>46</v>
      </c>
      <c r="M43" s="18" t="s">
        <v>46</v>
      </c>
      <c r="N43" s="9">
        <v>77</v>
      </c>
      <c r="O43" s="18" t="s">
        <v>46</v>
      </c>
      <c r="P43" s="9">
        <v>72</v>
      </c>
      <c r="Q43" s="9">
        <v>74</v>
      </c>
      <c r="R43" s="18" t="s">
        <v>46</v>
      </c>
      <c r="S43" s="18" t="s">
        <v>143</v>
      </c>
      <c r="T43" s="14">
        <f>D43*4+E43*3+F43*3.5+G43*1.5+K43*4.5+N43*3+P43*3+Q43*3+S43*2.5</f>
        <v>1766.5</v>
      </c>
      <c r="U43" s="14">
        <f>4+3+3.5+1.5+4.5+3+3+3+2.5</f>
        <v>28</v>
      </c>
      <c r="V43" s="14">
        <f>T43/U43</f>
        <v>63.0892857142857</v>
      </c>
      <c r="X43" s="19" t="s">
        <v>141</v>
      </c>
      <c r="Y43" s="9">
        <v>75</v>
      </c>
      <c r="Z43" s="9">
        <v>86</v>
      </c>
      <c r="AA43" s="9">
        <v>67</v>
      </c>
      <c r="AB43" s="18" t="s">
        <v>46</v>
      </c>
      <c r="AC43" s="9">
        <v>62</v>
      </c>
      <c r="AD43" s="16">
        <v>69</v>
      </c>
      <c r="AE43" s="16">
        <v>76</v>
      </c>
      <c r="AF43" s="18" t="s">
        <v>113</v>
      </c>
      <c r="AG43" s="9">
        <v>67</v>
      </c>
      <c r="AH43" s="18" t="s">
        <v>48</v>
      </c>
      <c r="AI43" s="9">
        <v>76</v>
      </c>
      <c r="AJ43" s="18" t="s">
        <v>51</v>
      </c>
      <c r="AK43" s="9">
        <v>28</v>
      </c>
      <c r="AL43" s="18" t="s">
        <v>48</v>
      </c>
      <c r="AM43" s="14">
        <f>Y43*3+Z43*2+AA43*2+AC43*3.5+AD43*2.5+AE43*1.5+AF43*1.5+AG43*1.5+AH43*4+AI43*2.5+AJ43*1+AK43*3.5+AL43*2</f>
        <v>2055.5</v>
      </c>
      <c r="AN43" s="14">
        <f>3+2+2+3.5+2.5+1.5+1.5+1.5+4+2.5+1+3.5+2</f>
        <v>30.5</v>
      </c>
      <c r="AO43" s="14">
        <f>AM43/AN43</f>
        <v>67.3934426229508</v>
      </c>
      <c r="AP43" s="14">
        <f>T43+AM43</f>
        <v>3822</v>
      </c>
      <c r="AQ43" s="14">
        <f>U43+AN43</f>
        <v>58.5</v>
      </c>
      <c r="AR43" s="14">
        <f>AP43/AQ43</f>
        <v>65.3333333333333</v>
      </c>
    </row>
    <row r="44" spans="1:44">
      <c r="A44" s="10">
        <v>41</v>
      </c>
      <c r="B44" s="17" t="s">
        <v>144</v>
      </c>
      <c r="C44" s="19" t="s">
        <v>145</v>
      </c>
      <c r="D44" s="9">
        <v>72</v>
      </c>
      <c r="E44" s="9">
        <v>95</v>
      </c>
      <c r="F44" s="18" t="s">
        <v>146</v>
      </c>
      <c r="G44" s="9">
        <v>67</v>
      </c>
      <c r="H44" s="18" t="s">
        <v>46</v>
      </c>
      <c r="I44" s="18" t="s">
        <v>46</v>
      </c>
      <c r="J44" s="18" t="s">
        <v>46</v>
      </c>
      <c r="K44" s="9">
        <v>63</v>
      </c>
      <c r="L44" s="18" t="s">
        <v>46</v>
      </c>
      <c r="M44" s="18" t="s">
        <v>46</v>
      </c>
      <c r="N44" s="9">
        <v>73</v>
      </c>
      <c r="O44" s="18" t="s">
        <v>46</v>
      </c>
      <c r="P44" s="9">
        <v>72</v>
      </c>
      <c r="Q44" s="9">
        <v>67</v>
      </c>
      <c r="R44" s="18" t="s">
        <v>46</v>
      </c>
      <c r="S44" s="18" t="s">
        <v>147</v>
      </c>
      <c r="T44" s="14">
        <f>D44*4+E44*3+F44*3.5+G44*1.5+K44*4.5+N44*3+P44*3+Q44*3+S44*2.5</f>
        <v>1724.5</v>
      </c>
      <c r="U44" s="14">
        <f>4+3+3.5+1.5+4.5+3+3+3+2.5</f>
        <v>28</v>
      </c>
      <c r="V44" s="14">
        <f>T44/U44</f>
        <v>61.5892857142857</v>
      </c>
      <c r="X44" s="19" t="s">
        <v>145</v>
      </c>
      <c r="Y44" s="9">
        <v>65</v>
      </c>
      <c r="Z44" s="9">
        <v>84</v>
      </c>
      <c r="AA44" s="9">
        <v>87</v>
      </c>
      <c r="AB44" s="18" t="s">
        <v>46</v>
      </c>
      <c r="AC44" s="9">
        <v>64</v>
      </c>
      <c r="AD44" s="16">
        <v>53</v>
      </c>
      <c r="AE44" s="16">
        <v>87</v>
      </c>
      <c r="AF44" s="18" t="s">
        <v>113</v>
      </c>
      <c r="AG44" s="9">
        <v>72</v>
      </c>
      <c r="AH44" s="18" t="s">
        <v>48</v>
      </c>
      <c r="AI44" s="9">
        <v>80</v>
      </c>
      <c r="AJ44" s="18" t="s">
        <v>51</v>
      </c>
      <c r="AK44" s="9">
        <v>10</v>
      </c>
      <c r="AL44" s="18" t="s">
        <v>48</v>
      </c>
      <c r="AM44" s="14">
        <f>Y44*3+Z44*2+AA44*2+AC44*3.5+AD44*2.5+AE44*1.5+AF44*1.5+AG44*1.5+AH44*4+AI44*2.5+AJ44*1+AK44*3.5+AL44*2</f>
        <v>1999.5</v>
      </c>
      <c r="AN44" s="14">
        <f>3+2+2+3.5+2.5+1.5+1.5+1.5+4+2.5+1+3.5+2</f>
        <v>30.5</v>
      </c>
      <c r="AO44" s="14">
        <f>AM44/AN44</f>
        <v>65.5573770491803</v>
      </c>
      <c r="AP44" s="14">
        <f>T44+AM44</f>
        <v>3724</v>
      </c>
      <c r="AQ44" s="14">
        <f>U44+AN44</f>
        <v>58.5</v>
      </c>
      <c r="AR44" s="14">
        <f>AP44/AQ44</f>
        <v>63.6581196581197</v>
      </c>
    </row>
    <row r="45" spans="1:44">
      <c r="A45" s="10">
        <v>42</v>
      </c>
      <c r="B45" s="17" t="s">
        <v>148</v>
      </c>
      <c r="C45" s="19" t="s">
        <v>149</v>
      </c>
      <c r="D45" s="9">
        <v>73</v>
      </c>
      <c r="E45" s="9">
        <v>88</v>
      </c>
      <c r="F45" s="18" t="s">
        <v>150</v>
      </c>
      <c r="G45" s="9">
        <v>67</v>
      </c>
      <c r="H45" s="18" t="s">
        <v>46</v>
      </c>
      <c r="I45" s="18" t="s">
        <v>46</v>
      </c>
      <c r="J45" s="18" t="s">
        <v>46</v>
      </c>
      <c r="K45" s="18" t="s">
        <v>118</v>
      </c>
      <c r="L45" s="18" t="s">
        <v>46</v>
      </c>
      <c r="M45" s="18" t="s">
        <v>46</v>
      </c>
      <c r="N45" s="9">
        <v>70</v>
      </c>
      <c r="O45" s="18" t="s">
        <v>46</v>
      </c>
      <c r="P45" s="9">
        <v>65</v>
      </c>
      <c r="Q45" s="9">
        <v>69</v>
      </c>
      <c r="R45" s="18" t="s">
        <v>46</v>
      </c>
      <c r="S45" s="18" t="s">
        <v>143</v>
      </c>
      <c r="T45" s="14">
        <f>D45*4+E45*3+F45*3.5+G45*1.5+K45*4.5+N45*3+P45*3+Q45*3+S45*2.5</f>
        <v>1668.5</v>
      </c>
      <c r="U45" s="14">
        <f>4+3+3.5+1.5+4.5+3+3+3+2.5</f>
        <v>28</v>
      </c>
      <c r="V45" s="14">
        <f>T45/U45</f>
        <v>59.5892857142857</v>
      </c>
      <c r="X45" s="19" t="s">
        <v>149</v>
      </c>
      <c r="Y45" s="9">
        <v>73</v>
      </c>
      <c r="Z45" s="9">
        <v>76</v>
      </c>
      <c r="AA45" s="9">
        <v>82</v>
      </c>
      <c r="AB45" s="18" t="s">
        <v>46</v>
      </c>
      <c r="AC45" s="9">
        <v>66</v>
      </c>
      <c r="AD45" s="16">
        <v>38</v>
      </c>
      <c r="AE45" s="16">
        <v>86</v>
      </c>
      <c r="AF45" s="18" t="s">
        <v>113</v>
      </c>
      <c r="AG45" s="9">
        <v>70</v>
      </c>
      <c r="AH45" s="18" t="s">
        <v>48</v>
      </c>
      <c r="AI45" s="9">
        <v>55</v>
      </c>
      <c r="AJ45" s="18" t="s">
        <v>51</v>
      </c>
      <c r="AK45" s="9">
        <v>10</v>
      </c>
      <c r="AL45" s="18" t="s">
        <v>48</v>
      </c>
      <c r="AM45" s="14">
        <f>Y45*3+Z45*2+AA45*2+AC45*3.5+AD45*2.5+AE45*1.5+AF45*1.5+AG45*1.5+AH45*4+AI45*2.5+AJ45*1+AK45*3.5+AL45*2</f>
        <v>1900</v>
      </c>
      <c r="AN45" s="14">
        <f>3+2+2+3.5+2.5+1.5+1.5+1.5+4+2.5+1+3.5+2</f>
        <v>30.5</v>
      </c>
      <c r="AO45" s="14">
        <f>AM45/AN45</f>
        <v>62.2950819672131</v>
      </c>
      <c r="AP45" s="14">
        <f>T45+AM45</f>
        <v>3568.5</v>
      </c>
      <c r="AQ45" s="14">
        <f>U45+AN45</f>
        <v>58.5</v>
      </c>
      <c r="AR45" s="14">
        <f>AP45/AQ45</f>
        <v>61</v>
      </c>
    </row>
    <row r="46" spans="1:44">
      <c r="A46" s="10">
        <v>43</v>
      </c>
      <c r="B46" s="17" t="s">
        <v>151</v>
      </c>
      <c r="C46" s="19" t="s">
        <v>152</v>
      </c>
      <c r="D46" s="9">
        <v>68</v>
      </c>
      <c r="E46" s="9">
        <v>89</v>
      </c>
      <c r="F46" s="18" t="s">
        <v>153</v>
      </c>
      <c r="G46" s="18" t="s">
        <v>104</v>
      </c>
      <c r="H46" s="18" t="s">
        <v>46</v>
      </c>
      <c r="I46" s="18" t="s">
        <v>46</v>
      </c>
      <c r="J46" s="18" t="s">
        <v>46</v>
      </c>
      <c r="K46" s="9">
        <v>66</v>
      </c>
      <c r="L46" s="18" t="s">
        <v>46</v>
      </c>
      <c r="M46" s="18" t="s">
        <v>46</v>
      </c>
      <c r="N46" s="9">
        <v>63</v>
      </c>
      <c r="O46" s="18" t="s">
        <v>46</v>
      </c>
      <c r="P46" s="9">
        <v>60</v>
      </c>
      <c r="Q46" s="9">
        <v>67</v>
      </c>
      <c r="R46" s="18" t="s">
        <v>46</v>
      </c>
      <c r="S46" s="18" t="s">
        <v>146</v>
      </c>
      <c r="T46" s="14">
        <f>D46*4+E46*3+F46*3.5+G46*1.5+K46*4.5+N46*3+P46*3+Q46*3+S46*2.5</f>
        <v>1603.5</v>
      </c>
      <c r="U46" s="14">
        <f>4+3+3.5+1.5+4.5+3+3+3+2.5</f>
        <v>28</v>
      </c>
      <c r="V46" s="14">
        <f>T46/U46</f>
        <v>57.2678571428571</v>
      </c>
      <c r="X46" s="19" t="s">
        <v>152</v>
      </c>
      <c r="Y46" s="9">
        <v>64</v>
      </c>
      <c r="Z46" s="9">
        <v>71</v>
      </c>
      <c r="AA46" s="9">
        <v>69</v>
      </c>
      <c r="AB46" s="18" t="s">
        <v>46</v>
      </c>
      <c r="AC46" s="9">
        <v>50</v>
      </c>
      <c r="AD46" s="16">
        <v>47</v>
      </c>
      <c r="AE46" s="16">
        <v>84</v>
      </c>
      <c r="AF46" s="18" t="s">
        <v>101</v>
      </c>
      <c r="AG46" s="9">
        <v>55</v>
      </c>
      <c r="AH46" s="18" t="s">
        <v>48</v>
      </c>
      <c r="AI46" s="9">
        <v>47</v>
      </c>
      <c r="AJ46" s="18" t="s">
        <v>51</v>
      </c>
      <c r="AK46" s="9">
        <v>5</v>
      </c>
      <c r="AL46" s="18" t="s">
        <v>48</v>
      </c>
      <c r="AM46" s="14">
        <f>Y46*3+Z46*2+AA46*2+AC46*3.5+AD46*2.5+AE46*1.5+AF46*1.5+AG46*1.5+AH46*4+AI46*2.5+AJ46*1+AK46*3.5+AL46*2</f>
        <v>1725.5</v>
      </c>
      <c r="AN46" s="14">
        <f>3+2+2+3.5+2.5+1.5+1.5+1.5+4+2.5+1+3.5+2</f>
        <v>30.5</v>
      </c>
      <c r="AO46" s="14">
        <f>AM46/AN46</f>
        <v>56.5737704918033</v>
      </c>
      <c r="AP46" s="14">
        <f>T46+AM46</f>
        <v>3329</v>
      </c>
      <c r="AQ46" s="14">
        <f>U46+AN46</f>
        <v>58.5</v>
      </c>
      <c r="AR46" s="14">
        <f>AP46/AQ46</f>
        <v>56.9059829059829</v>
      </c>
    </row>
    <row r="47" spans="1:44">
      <c r="A47" s="10">
        <v>44</v>
      </c>
      <c r="B47" s="17" t="s">
        <v>154</v>
      </c>
      <c r="C47" s="19" t="s">
        <v>155</v>
      </c>
      <c r="D47" s="9">
        <v>64</v>
      </c>
      <c r="E47" s="9">
        <v>91</v>
      </c>
      <c r="F47" s="18" t="s">
        <v>123</v>
      </c>
      <c r="G47" s="9">
        <v>73</v>
      </c>
      <c r="H47" s="18" t="s">
        <v>46</v>
      </c>
      <c r="I47" s="18" t="s">
        <v>46</v>
      </c>
      <c r="J47" s="18" t="s">
        <v>46</v>
      </c>
      <c r="K47" s="9">
        <v>72</v>
      </c>
      <c r="L47" s="18" t="s">
        <v>46</v>
      </c>
      <c r="M47" s="18" t="s">
        <v>46</v>
      </c>
      <c r="N47" s="9">
        <v>61</v>
      </c>
      <c r="O47" s="18" t="s">
        <v>46</v>
      </c>
      <c r="P47" s="9">
        <v>84</v>
      </c>
      <c r="Q47" s="9">
        <v>71</v>
      </c>
      <c r="R47" s="18" t="s">
        <v>46</v>
      </c>
      <c r="S47" s="18" t="s">
        <v>126</v>
      </c>
      <c r="T47" s="14">
        <f>D47*4+E47*3+F47*3.5+G47*1.5+K47*4.5+N47*3+P47*3+Q47*3+S47*2.5</f>
        <v>1918</v>
      </c>
      <c r="U47" s="14">
        <f>4+3+3.5+1.5+4.5+3+3+3+2.5</f>
        <v>28</v>
      </c>
      <c r="V47" s="14">
        <f>T47/U47</f>
        <v>68.5</v>
      </c>
      <c r="X47" s="19" t="s">
        <v>155</v>
      </c>
      <c r="Y47" s="18" t="s">
        <v>139</v>
      </c>
      <c r="Z47" s="9">
        <v>90</v>
      </c>
      <c r="AA47" s="9">
        <v>81</v>
      </c>
      <c r="AB47" s="18" t="s">
        <v>46</v>
      </c>
      <c r="AC47" s="9">
        <v>50</v>
      </c>
      <c r="AD47" s="16">
        <v>54</v>
      </c>
      <c r="AE47" s="16">
        <v>87</v>
      </c>
      <c r="AF47" s="18" t="s">
        <v>51</v>
      </c>
      <c r="AG47" s="18" t="s">
        <v>139</v>
      </c>
      <c r="AH47" s="18" t="s">
        <v>48</v>
      </c>
      <c r="AI47" s="18" t="s">
        <v>139</v>
      </c>
      <c r="AJ47" s="18" t="s">
        <v>51</v>
      </c>
      <c r="AK47" s="18" t="s">
        <v>139</v>
      </c>
      <c r="AL47" s="18" t="s">
        <v>139</v>
      </c>
      <c r="AM47" s="14">
        <f>Y47*3+Z47*2+AA47*2+AC47*3.5+AD47*2.5+AE47*1.5+AF47*1.5+AG47*1.5+AH47*4+AI47*2.5+AJ47*1+AK47*3.5+AL47*2</f>
        <v>1295</v>
      </c>
      <c r="AN47" s="14">
        <f>3+2+2+3.5+2.5+1.5+1.5+1.5+4+2.5+1+3.5+2</f>
        <v>30.5</v>
      </c>
      <c r="AO47" s="14">
        <f>AM47/AN47</f>
        <v>42.4590163934426</v>
      </c>
      <c r="AP47" s="14">
        <f>T47+AM47</f>
        <v>3213</v>
      </c>
      <c r="AQ47" s="14">
        <f>U47+AN47</f>
        <v>58.5</v>
      </c>
      <c r="AR47" s="14">
        <f>AP47/AQ47</f>
        <v>54.9230769230769</v>
      </c>
    </row>
    <row r="50" spans="17:27">
      <c r="Q50" s="15" t="s">
        <v>156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7:27"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7:27"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7:27"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7:27"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7:27"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7:27"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</sheetData>
  <sortState ref="B4:AR47">
    <sortCondition ref="AR4" descending="1"/>
  </sortState>
  <mergeCells count="3">
    <mergeCell ref="A1:V2"/>
    <mergeCell ref="X1:AS2"/>
    <mergeCell ref="Q50:AA5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2016-09-13T06:35:00Z</dcterms:created>
  <dcterms:modified xsi:type="dcterms:W3CDTF">2016-09-22T16:48:06Z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