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Sheet1!$AG$3:$BO$124</definedName>
  </definedNames>
  <calcPr calcId="144525"/>
</workbook>
</file>

<file path=xl/calcChain.xml><?xml version="1.0" encoding="utf-8"?>
<calcChain xmlns="http://schemas.openxmlformats.org/spreadsheetml/2006/main">
  <c r="BH63" i="1" l="1"/>
  <c r="AC38" i="1"/>
  <c r="BH83" i="1" l="1"/>
  <c r="BH56" i="1"/>
  <c r="BH82" i="1"/>
  <c r="BH15" i="1"/>
  <c r="BH109" i="1"/>
  <c r="BH48" i="1"/>
  <c r="BH46" i="1"/>
  <c r="BH93" i="1"/>
  <c r="BH38" i="1"/>
  <c r="AC43" i="1"/>
  <c r="AC17" i="1"/>
  <c r="AC48" i="1"/>
  <c r="AC46" i="1"/>
  <c r="AC93" i="1"/>
  <c r="AC12" i="1"/>
  <c r="BL12" i="1" l="1"/>
  <c r="BL33" i="1"/>
  <c r="BL93" i="1"/>
  <c r="BL46" i="1"/>
  <c r="BL48" i="1"/>
  <c r="BL121" i="1"/>
  <c r="BL115" i="1"/>
  <c r="BL49" i="1"/>
  <c r="BL59" i="1"/>
  <c r="BL77" i="1"/>
  <c r="BL89" i="1"/>
  <c r="BL69" i="1"/>
  <c r="BL52" i="1"/>
  <c r="BL45" i="1"/>
  <c r="BL73" i="1"/>
  <c r="BL6" i="1"/>
  <c r="BL32" i="1"/>
  <c r="BL20" i="1"/>
  <c r="BL29" i="1"/>
  <c r="BL79" i="1"/>
  <c r="BL70" i="1"/>
  <c r="BL101" i="1"/>
  <c r="BL105" i="1"/>
  <c r="BL106" i="1"/>
  <c r="BL120" i="1"/>
  <c r="BL50" i="1"/>
  <c r="BL95" i="1"/>
  <c r="BL122" i="1"/>
  <c r="BL112" i="1"/>
  <c r="BL72" i="1"/>
  <c r="BL75" i="1"/>
  <c r="BL18" i="1"/>
  <c r="BL40" i="1"/>
  <c r="BL10" i="1"/>
  <c r="BL103" i="1"/>
  <c r="BL8" i="1"/>
  <c r="BL53" i="1"/>
  <c r="BL7" i="1"/>
  <c r="BL5" i="1"/>
  <c r="BL108" i="1"/>
  <c r="BL64" i="1"/>
  <c r="BL110" i="1"/>
  <c r="BL41" i="1"/>
  <c r="BL102" i="1"/>
  <c r="BL92" i="1"/>
  <c r="BL28" i="1"/>
  <c r="BL22" i="1"/>
  <c r="BL16" i="1"/>
  <c r="BL35" i="1"/>
  <c r="BL13" i="1"/>
  <c r="BL21" i="1"/>
  <c r="BL80" i="1"/>
  <c r="BL61" i="1"/>
  <c r="BL81" i="1"/>
  <c r="BL123" i="1"/>
  <c r="BL113" i="1"/>
  <c r="BL58" i="1"/>
  <c r="BL118" i="1"/>
  <c r="BL57" i="1"/>
  <c r="BL111" i="1"/>
  <c r="BL30" i="1"/>
  <c r="BL119" i="1"/>
  <c r="BL124" i="1"/>
  <c r="BL19" i="1"/>
  <c r="BL54" i="1"/>
  <c r="BL96" i="1"/>
  <c r="BL37" i="1"/>
  <c r="BL24" i="1"/>
  <c r="BL62" i="1"/>
  <c r="BL63" i="1"/>
  <c r="BL42" i="1"/>
  <c r="BL114" i="1"/>
  <c r="BL97" i="1"/>
  <c r="BL78" i="1"/>
  <c r="BL104" i="1"/>
  <c r="BL39" i="1"/>
  <c r="BL71" i="1"/>
  <c r="BL99" i="1"/>
  <c r="BL27" i="1"/>
  <c r="BL68" i="1"/>
  <c r="BL66" i="1"/>
  <c r="BL11" i="1"/>
  <c r="BL34" i="1"/>
  <c r="BL60" i="1"/>
  <c r="BL47" i="1"/>
  <c r="BL4" i="1"/>
  <c r="BL25" i="1"/>
  <c r="BL67" i="1"/>
  <c r="BL31" i="1"/>
  <c r="BL44" i="1"/>
  <c r="BL26" i="1"/>
  <c r="BL51" i="1"/>
  <c r="BL98" i="1"/>
  <c r="BL107" i="1"/>
  <c r="BL94" i="1"/>
  <c r="BL117" i="1"/>
  <c r="BL91" i="1"/>
  <c r="BL100" i="1"/>
  <c r="BL85" i="1"/>
  <c r="BL23" i="1"/>
  <c r="BL55" i="1"/>
  <c r="BL74" i="1"/>
  <c r="BL36" i="1"/>
  <c r="BL84" i="1"/>
  <c r="BL88" i="1"/>
  <c r="BL76" i="1"/>
  <c r="BL65" i="1"/>
  <c r="BL90" i="1"/>
  <c r="BL116" i="1"/>
  <c r="BL87" i="1"/>
  <c r="BL14" i="1"/>
  <c r="BL9" i="1"/>
  <c r="BL109" i="1"/>
  <c r="BL86" i="1"/>
  <c r="BL15" i="1"/>
  <c r="BL17" i="1"/>
  <c r="BL82" i="1"/>
  <c r="BL56" i="1"/>
  <c r="BL43" i="1"/>
  <c r="BL83" i="1"/>
  <c r="BL38" i="1"/>
  <c r="BH69" i="1"/>
  <c r="BJ69" i="1" s="1"/>
  <c r="BJ83" i="1"/>
  <c r="BH43" i="1"/>
  <c r="BJ43" i="1" s="1"/>
  <c r="BJ56" i="1"/>
  <c r="BJ82" i="1"/>
  <c r="BH17" i="1"/>
  <c r="BJ17" i="1" s="1"/>
  <c r="BJ15" i="1"/>
  <c r="BH86" i="1"/>
  <c r="BJ86" i="1" s="1"/>
  <c r="BJ109" i="1"/>
  <c r="BH9" i="1"/>
  <c r="BJ9" i="1" s="1"/>
  <c r="BH14" i="1"/>
  <c r="BJ14" i="1" s="1"/>
  <c r="BH87" i="1"/>
  <c r="BJ87" i="1" s="1"/>
  <c r="BH116" i="1"/>
  <c r="BJ116" i="1" s="1"/>
  <c r="BH90" i="1"/>
  <c r="BJ90" i="1" s="1"/>
  <c r="BH65" i="1"/>
  <c r="BJ65" i="1" s="1"/>
  <c r="BH76" i="1"/>
  <c r="BJ76" i="1" s="1"/>
  <c r="BH88" i="1"/>
  <c r="BJ88" i="1" s="1"/>
  <c r="BH84" i="1"/>
  <c r="BJ84" i="1" s="1"/>
  <c r="BH36" i="1"/>
  <c r="BJ36" i="1" s="1"/>
  <c r="BH74" i="1"/>
  <c r="BJ74" i="1" s="1"/>
  <c r="BH55" i="1"/>
  <c r="BJ55" i="1" s="1"/>
  <c r="BH23" i="1"/>
  <c r="BJ23" i="1" s="1"/>
  <c r="BH85" i="1"/>
  <c r="BJ85" i="1" s="1"/>
  <c r="BH100" i="1"/>
  <c r="BJ100" i="1" s="1"/>
  <c r="BH91" i="1"/>
  <c r="BJ91" i="1" s="1"/>
  <c r="BH117" i="1"/>
  <c r="BJ117" i="1" s="1"/>
  <c r="BH94" i="1"/>
  <c r="BJ94" i="1" s="1"/>
  <c r="BH107" i="1"/>
  <c r="BJ107" i="1" s="1"/>
  <c r="BH98" i="1"/>
  <c r="BJ98" i="1" s="1"/>
  <c r="BH51" i="1"/>
  <c r="BJ51" i="1" s="1"/>
  <c r="BH26" i="1"/>
  <c r="BJ26" i="1" s="1"/>
  <c r="BH44" i="1"/>
  <c r="BJ44" i="1" s="1"/>
  <c r="BH31" i="1"/>
  <c r="BJ31" i="1" s="1"/>
  <c r="BH67" i="1"/>
  <c r="BJ67" i="1" s="1"/>
  <c r="BH25" i="1"/>
  <c r="BJ25" i="1" s="1"/>
  <c r="BH4" i="1"/>
  <c r="BJ4" i="1" s="1"/>
  <c r="BH47" i="1"/>
  <c r="BJ47" i="1" s="1"/>
  <c r="BH60" i="1"/>
  <c r="BJ60" i="1" s="1"/>
  <c r="BH34" i="1"/>
  <c r="BJ34" i="1" s="1"/>
  <c r="BH11" i="1"/>
  <c r="BJ11" i="1" s="1"/>
  <c r="BH66" i="1"/>
  <c r="BJ66" i="1" s="1"/>
  <c r="BH68" i="1"/>
  <c r="BJ68" i="1" s="1"/>
  <c r="BH27" i="1"/>
  <c r="BJ27" i="1" s="1"/>
  <c r="BH99" i="1"/>
  <c r="BJ99" i="1" s="1"/>
  <c r="BH71" i="1"/>
  <c r="BJ71" i="1" s="1"/>
  <c r="BH39" i="1"/>
  <c r="BJ39" i="1" s="1"/>
  <c r="BH104" i="1"/>
  <c r="BJ104" i="1" s="1"/>
  <c r="BH78" i="1"/>
  <c r="BJ78" i="1" s="1"/>
  <c r="BH97" i="1"/>
  <c r="BJ97" i="1" s="1"/>
  <c r="BH114" i="1"/>
  <c r="BJ114" i="1" s="1"/>
  <c r="BH42" i="1"/>
  <c r="BJ42" i="1" s="1"/>
  <c r="BJ63" i="1"/>
  <c r="BH62" i="1"/>
  <c r="BJ62" i="1" s="1"/>
  <c r="BH24" i="1"/>
  <c r="BJ24" i="1" s="1"/>
  <c r="BH37" i="1"/>
  <c r="BJ37" i="1" s="1"/>
  <c r="BH96" i="1"/>
  <c r="BJ96" i="1" s="1"/>
  <c r="BH54" i="1"/>
  <c r="BJ54" i="1" s="1"/>
  <c r="BH19" i="1"/>
  <c r="BJ19" i="1" s="1"/>
  <c r="BH124" i="1"/>
  <c r="BJ124" i="1" s="1"/>
  <c r="BH119" i="1"/>
  <c r="BJ119" i="1" s="1"/>
  <c r="BH30" i="1"/>
  <c r="BJ30" i="1" s="1"/>
  <c r="BH111" i="1"/>
  <c r="BJ111" i="1" s="1"/>
  <c r="BH57" i="1"/>
  <c r="BJ57" i="1" s="1"/>
  <c r="BH118" i="1"/>
  <c r="BJ118" i="1" s="1"/>
  <c r="BH58" i="1"/>
  <c r="BJ58" i="1" s="1"/>
  <c r="BH113" i="1"/>
  <c r="BJ113" i="1" s="1"/>
  <c r="BH123" i="1"/>
  <c r="BJ123" i="1" s="1"/>
  <c r="BH81" i="1"/>
  <c r="BJ81" i="1" s="1"/>
  <c r="BH61" i="1"/>
  <c r="BJ61" i="1" s="1"/>
  <c r="BH80" i="1"/>
  <c r="BJ80" i="1" s="1"/>
  <c r="BH21" i="1"/>
  <c r="BJ21" i="1" s="1"/>
  <c r="BH13" i="1"/>
  <c r="BJ13" i="1" s="1"/>
  <c r="BH35" i="1"/>
  <c r="BJ35" i="1" s="1"/>
  <c r="BH16" i="1"/>
  <c r="BJ16" i="1" s="1"/>
  <c r="BH22" i="1"/>
  <c r="BJ22" i="1" s="1"/>
  <c r="BH28" i="1"/>
  <c r="BJ28" i="1" s="1"/>
  <c r="BH92" i="1"/>
  <c r="BJ92" i="1" s="1"/>
  <c r="BH102" i="1"/>
  <c r="BJ102" i="1" s="1"/>
  <c r="BH41" i="1"/>
  <c r="BJ41" i="1" s="1"/>
  <c r="BH110" i="1"/>
  <c r="BJ110" i="1" s="1"/>
  <c r="BH64" i="1"/>
  <c r="BJ64" i="1" s="1"/>
  <c r="BH108" i="1"/>
  <c r="BJ108" i="1" s="1"/>
  <c r="BH5" i="1"/>
  <c r="BJ5" i="1" s="1"/>
  <c r="BH7" i="1"/>
  <c r="BJ7" i="1" s="1"/>
  <c r="BH53" i="1"/>
  <c r="BJ53" i="1" s="1"/>
  <c r="BH8" i="1"/>
  <c r="BJ8" i="1" s="1"/>
  <c r="BH103" i="1"/>
  <c r="BJ103" i="1" s="1"/>
  <c r="BH10" i="1"/>
  <c r="BJ10" i="1" s="1"/>
  <c r="BH40" i="1"/>
  <c r="BJ40" i="1" s="1"/>
  <c r="BH18" i="1"/>
  <c r="BJ18" i="1" s="1"/>
  <c r="BH75" i="1"/>
  <c r="BJ75" i="1" s="1"/>
  <c r="BH72" i="1"/>
  <c r="BJ72" i="1" s="1"/>
  <c r="BH112" i="1"/>
  <c r="BJ112" i="1" s="1"/>
  <c r="BH122" i="1"/>
  <c r="BJ122" i="1" s="1"/>
  <c r="BH95" i="1"/>
  <c r="BJ95" i="1" s="1"/>
  <c r="BH50" i="1"/>
  <c r="BJ50" i="1" s="1"/>
  <c r="BH120" i="1"/>
  <c r="BJ120" i="1" s="1"/>
  <c r="BH106" i="1"/>
  <c r="BJ106" i="1" s="1"/>
  <c r="BH105" i="1"/>
  <c r="BJ105" i="1" s="1"/>
  <c r="BH101" i="1"/>
  <c r="BJ101" i="1" s="1"/>
  <c r="BH70" i="1"/>
  <c r="BJ70" i="1" s="1"/>
  <c r="BH79" i="1"/>
  <c r="BJ79" i="1" s="1"/>
  <c r="BH29" i="1"/>
  <c r="BJ29" i="1" s="1"/>
  <c r="BH20" i="1"/>
  <c r="BJ20" i="1" s="1"/>
  <c r="BH32" i="1"/>
  <c r="BJ32" i="1" s="1"/>
  <c r="BH6" i="1"/>
  <c r="BJ6" i="1" s="1"/>
  <c r="BH73" i="1"/>
  <c r="BJ73" i="1" s="1"/>
  <c r="BH45" i="1"/>
  <c r="BJ45" i="1" s="1"/>
  <c r="BH52" i="1"/>
  <c r="BJ52" i="1" s="1"/>
  <c r="BH89" i="1"/>
  <c r="BJ89" i="1" s="1"/>
  <c r="BH77" i="1"/>
  <c r="BJ77" i="1" s="1"/>
  <c r="BH59" i="1"/>
  <c r="BJ59" i="1" s="1"/>
  <c r="BH49" i="1"/>
  <c r="BJ49" i="1" s="1"/>
  <c r="BH115" i="1"/>
  <c r="BJ115" i="1" s="1"/>
  <c r="BH121" i="1"/>
  <c r="BJ121" i="1" s="1"/>
  <c r="BJ48" i="1"/>
  <c r="BJ46" i="1"/>
  <c r="BJ93" i="1"/>
  <c r="BH33" i="1"/>
  <c r="BJ33" i="1" s="1"/>
  <c r="BH12" i="1"/>
  <c r="BJ12" i="1" s="1"/>
  <c r="BJ38" i="1"/>
  <c r="AC83" i="1"/>
  <c r="AE83" i="1" s="1"/>
  <c r="AE43" i="1"/>
  <c r="AC56" i="1"/>
  <c r="AE56" i="1" s="1"/>
  <c r="AC82" i="1"/>
  <c r="AE82" i="1" s="1"/>
  <c r="AE17" i="1"/>
  <c r="AC15" i="1"/>
  <c r="AE15" i="1" s="1"/>
  <c r="AC86" i="1"/>
  <c r="AE86" i="1" s="1"/>
  <c r="AC109" i="1"/>
  <c r="AE109" i="1" s="1"/>
  <c r="AC9" i="1"/>
  <c r="AE9" i="1" s="1"/>
  <c r="AC14" i="1"/>
  <c r="AE14" i="1" s="1"/>
  <c r="AC87" i="1"/>
  <c r="AE87" i="1" s="1"/>
  <c r="AC116" i="1"/>
  <c r="AE116" i="1" s="1"/>
  <c r="AC90" i="1"/>
  <c r="AE90" i="1" s="1"/>
  <c r="AC65" i="1"/>
  <c r="AE65" i="1" s="1"/>
  <c r="AC76" i="1"/>
  <c r="AE76" i="1" s="1"/>
  <c r="AC88" i="1"/>
  <c r="AE88" i="1" s="1"/>
  <c r="AC84" i="1"/>
  <c r="AE84" i="1" s="1"/>
  <c r="AC36" i="1"/>
  <c r="AE36" i="1" s="1"/>
  <c r="AC74" i="1"/>
  <c r="AE74" i="1" s="1"/>
  <c r="AC55" i="1"/>
  <c r="AE55" i="1" s="1"/>
  <c r="AC23" i="1"/>
  <c r="AE23" i="1" s="1"/>
  <c r="AC85" i="1"/>
  <c r="AE85" i="1" s="1"/>
  <c r="AC100" i="1"/>
  <c r="AE100" i="1" s="1"/>
  <c r="AC91" i="1"/>
  <c r="AE91" i="1" s="1"/>
  <c r="AC117" i="1"/>
  <c r="AE117" i="1" s="1"/>
  <c r="AC94" i="1"/>
  <c r="AE94" i="1" s="1"/>
  <c r="AC107" i="1"/>
  <c r="AE107" i="1" s="1"/>
  <c r="AC98" i="1"/>
  <c r="AE98" i="1" s="1"/>
  <c r="AC51" i="1"/>
  <c r="AE51" i="1" s="1"/>
  <c r="AC26" i="1"/>
  <c r="AE26" i="1" s="1"/>
  <c r="AC44" i="1"/>
  <c r="AE44" i="1" s="1"/>
  <c r="AC31" i="1"/>
  <c r="AE31" i="1" s="1"/>
  <c r="AC67" i="1"/>
  <c r="AE67" i="1" s="1"/>
  <c r="AC25" i="1"/>
  <c r="AE25" i="1" s="1"/>
  <c r="AC4" i="1"/>
  <c r="AE4" i="1" s="1"/>
  <c r="AC47" i="1"/>
  <c r="AE47" i="1" s="1"/>
  <c r="AC60" i="1"/>
  <c r="AE60" i="1" s="1"/>
  <c r="AC34" i="1"/>
  <c r="AE34" i="1" s="1"/>
  <c r="AC11" i="1"/>
  <c r="AE11" i="1" s="1"/>
  <c r="AC66" i="1"/>
  <c r="AE66" i="1" s="1"/>
  <c r="AC68" i="1"/>
  <c r="AE68" i="1" s="1"/>
  <c r="AC27" i="1"/>
  <c r="AE27" i="1" s="1"/>
  <c r="AC99" i="1"/>
  <c r="AE99" i="1" s="1"/>
  <c r="AC71" i="1"/>
  <c r="AE71" i="1" s="1"/>
  <c r="AC39" i="1"/>
  <c r="AE39" i="1" s="1"/>
  <c r="AC104" i="1"/>
  <c r="AE104" i="1" s="1"/>
  <c r="AC78" i="1"/>
  <c r="AE78" i="1" s="1"/>
  <c r="AC97" i="1"/>
  <c r="AE97" i="1" s="1"/>
  <c r="AC114" i="1"/>
  <c r="AE114" i="1" s="1"/>
  <c r="AC42" i="1"/>
  <c r="AE42" i="1" s="1"/>
  <c r="AC63" i="1"/>
  <c r="AE63" i="1" s="1"/>
  <c r="AC62" i="1"/>
  <c r="AE62" i="1" s="1"/>
  <c r="AC24" i="1"/>
  <c r="AE24" i="1" s="1"/>
  <c r="AC37" i="1"/>
  <c r="AE37" i="1" s="1"/>
  <c r="AC96" i="1"/>
  <c r="AE96" i="1" s="1"/>
  <c r="AC54" i="1"/>
  <c r="AE54" i="1" s="1"/>
  <c r="AC19" i="1"/>
  <c r="AE19" i="1" s="1"/>
  <c r="AC124" i="1"/>
  <c r="AE124" i="1" s="1"/>
  <c r="AC119" i="1"/>
  <c r="AE119" i="1" s="1"/>
  <c r="AC30" i="1"/>
  <c r="AE30" i="1" s="1"/>
  <c r="AC111" i="1"/>
  <c r="AE111" i="1" s="1"/>
  <c r="AC57" i="1"/>
  <c r="AE57" i="1" s="1"/>
  <c r="AC118" i="1"/>
  <c r="AE118" i="1" s="1"/>
  <c r="AC58" i="1"/>
  <c r="AE58" i="1" s="1"/>
  <c r="AC113" i="1"/>
  <c r="AE113" i="1" s="1"/>
  <c r="AC123" i="1"/>
  <c r="AE123" i="1" s="1"/>
  <c r="AC81" i="1"/>
  <c r="AE81" i="1" s="1"/>
  <c r="AC61" i="1"/>
  <c r="AE61" i="1" s="1"/>
  <c r="AC80" i="1"/>
  <c r="AE80" i="1" s="1"/>
  <c r="AC21" i="1"/>
  <c r="AE21" i="1" s="1"/>
  <c r="AC13" i="1"/>
  <c r="AE13" i="1" s="1"/>
  <c r="AC35" i="1"/>
  <c r="AE35" i="1" s="1"/>
  <c r="AC16" i="1"/>
  <c r="AE16" i="1" s="1"/>
  <c r="AC22" i="1"/>
  <c r="AE22" i="1" s="1"/>
  <c r="AC28" i="1"/>
  <c r="AE28" i="1" s="1"/>
  <c r="AC92" i="1"/>
  <c r="AE92" i="1" s="1"/>
  <c r="AC102" i="1"/>
  <c r="AE102" i="1" s="1"/>
  <c r="AC41" i="1"/>
  <c r="AE41" i="1" s="1"/>
  <c r="AC110" i="1"/>
  <c r="AE110" i="1" s="1"/>
  <c r="AC64" i="1"/>
  <c r="AE64" i="1" s="1"/>
  <c r="AC108" i="1"/>
  <c r="AE108" i="1" s="1"/>
  <c r="AC5" i="1"/>
  <c r="AE5" i="1" s="1"/>
  <c r="AC7" i="1"/>
  <c r="AE7" i="1" s="1"/>
  <c r="AC53" i="1"/>
  <c r="AE53" i="1" s="1"/>
  <c r="AC8" i="1"/>
  <c r="AE8" i="1" s="1"/>
  <c r="AC103" i="1"/>
  <c r="AE103" i="1" s="1"/>
  <c r="AC10" i="1"/>
  <c r="AE10" i="1" s="1"/>
  <c r="AC40" i="1"/>
  <c r="AE40" i="1" s="1"/>
  <c r="AC18" i="1"/>
  <c r="AE18" i="1" s="1"/>
  <c r="AC75" i="1"/>
  <c r="AE75" i="1" s="1"/>
  <c r="AC72" i="1"/>
  <c r="AE72" i="1" s="1"/>
  <c r="AC112" i="1"/>
  <c r="AE112" i="1" s="1"/>
  <c r="AC122" i="1"/>
  <c r="AE122" i="1" s="1"/>
  <c r="AC95" i="1"/>
  <c r="AE95" i="1" s="1"/>
  <c r="AC50" i="1"/>
  <c r="AE50" i="1" s="1"/>
  <c r="AC120" i="1"/>
  <c r="AE120" i="1" s="1"/>
  <c r="AC106" i="1"/>
  <c r="AE106" i="1" s="1"/>
  <c r="AC105" i="1"/>
  <c r="AE105" i="1" s="1"/>
  <c r="AC101" i="1"/>
  <c r="AE101" i="1" s="1"/>
  <c r="AC70" i="1"/>
  <c r="AE70" i="1" s="1"/>
  <c r="AC79" i="1"/>
  <c r="AE79" i="1" s="1"/>
  <c r="AC29" i="1"/>
  <c r="AE29" i="1" s="1"/>
  <c r="AC20" i="1"/>
  <c r="AE20" i="1" s="1"/>
  <c r="AC32" i="1"/>
  <c r="AE32" i="1" s="1"/>
  <c r="AC6" i="1"/>
  <c r="AE6" i="1" s="1"/>
  <c r="AC73" i="1"/>
  <c r="AE73" i="1" s="1"/>
  <c r="AC45" i="1"/>
  <c r="AE45" i="1" s="1"/>
  <c r="AC52" i="1"/>
  <c r="AE52" i="1" s="1"/>
  <c r="AC69" i="1"/>
  <c r="AE69" i="1" s="1"/>
  <c r="AC89" i="1"/>
  <c r="AE89" i="1" s="1"/>
  <c r="AC77" i="1"/>
  <c r="AE77" i="1" s="1"/>
  <c r="AC59" i="1"/>
  <c r="AE59" i="1" s="1"/>
  <c r="AC49" i="1"/>
  <c r="AE49" i="1" s="1"/>
  <c r="AC115" i="1"/>
  <c r="AE115" i="1" s="1"/>
  <c r="AC121" i="1"/>
  <c r="AE121" i="1" s="1"/>
  <c r="AE48" i="1"/>
  <c r="AE46" i="1"/>
  <c r="AE93" i="1"/>
  <c r="AC33" i="1"/>
  <c r="AE33" i="1" s="1"/>
  <c r="AE12" i="1"/>
  <c r="AE38" i="1"/>
  <c r="BK38" i="1" l="1"/>
  <c r="BM38" i="1" s="1"/>
  <c r="BO38" i="1" s="1"/>
  <c r="BK77" i="1"/>
  <c r="BM77" i="1" s="1"/>
  <c r="BO77" i="1" s="1"/>
  <c r="BK76" i="1"/>
  <c r="BM76" i="1" s="1"/>
  <c r="BO76" i="1" s="1"/>
  <c r="BK11" i="1"/>
  <c r="BM11" i="1" s="1"/>
  <c r="BO11" i="1" s="1"/>
  <c r="BK96" i="1"/>
  <c r="BM96" i="1" s="1"/>
  <c r="BO96" i="1" s="1"/>
  <c r="BK118" i="1"/>
  <c r="BM118" i="1" s="1"/>
  <c r="BO118" i="1" s="1"/>
  <c r="BK110" i="1"/>
  <c r="BM110" i="1" s="1"/>
  <c r="BO110" i="1" s="1"/>
  <c r="BK20" i="1"/>
  <c r="BM20" i="1" s="1"/>
  <c r="BO20" i="1" s="1"/>
  <c r="BK33" i="1"/>
  <c r="BM33" i="1" s="1"/>
  <c r="BO33" i="1" s="1"/>
  <c r="BK86" i="1"/>
  <c r="BM86" i="1" s="1"/>
  <c r="BO86" i="1" s="1"/>
  <c r="BK100" i="1"/>
  <c r="BM100" i="1" s="1"/>
  <c r="BO100" i="1" s="1"/>
  <c r="BK44" i="1"/>
  <c r="BM44" i="1" s="1"/>
  <c r="BO44" i="1" s="1"/>
  <c r="BK78" i="1"/>
  <c r="BM78" i="1" s="1"/>
  <c r="BO78" i="1" s="1"/>
  <c r="BK13" i="1"/>
  <c r="BM13" i="1" s="1"/>
  <c r="BO13" i="1" s="1"/>
  <c r="BK10" i="1"/>
  <c r="BM10" i="1" s="1"/>
  <c r="BO10" i="1" s="1"/>
  <c r="BK50" i="1"/>
  <c r="BM50" i="1" s="1"/>
  <c r="BO50" i="1" s="1"/>
  <c r="BK121" i="1"/>
  <c r="BM121" i="1" s="1"/>
  <c r="BO121" i="1" s="1"/>
  <c r="BK56" i="1"/>
  <c r="BM56" i="1" s="1"/>
  <c r="BO56" i="1" s="1"/>
  <c r="BK87" i="1"/>
  <c r="BM87" i="1" s="1"/>
  <c r="BO87" i="1" s="1"/>
  <c r="BK74" i="1"/>
  <c r="BM74" i="1" s="1"/>
  <c r="BO74" i="1" s="1"/>
  <c r="BK107" i="1"/>
  <c r="BM107" i="1" s="1"/>
  <c r="BO107" i="1" s="1"/>
  <c r="BK4" i="1"/>
  <c r="BM4" i="1" s="1"/>
  <c r="BO4" i="1" s="1"/>
  <c r="BK99" i="1"/>
  <c r="BM99" i="1" s="1"/>
  <c r="BO99" i="1" s="1"/>
  <c r="BK63" i="1"/>
  <c r="BM63" i="1" s="1"/>
  <c r="BO63" i="1" s="1"/>
  <c r="BK119" i="1"/>
  <c r="BM119" i="1" s="1"/>
  <c r="BO119" i="1" s="1"/>
  <c r="BK81" i="1"/>
  <c r="BM81" i="1" s="1"/>
  <c r="BO81" i="1" s="1"/>
  <c r="BK28" i="1"/>
  <c r="BM28" i="1" s="1"/>
  <c r="BO28" i="1" s="1"/>
  <c r="BK7" i="1"/>
  <c r="BM7" i="1" s="1"/>
  <c r="BO7" i="1" s="1"/>
  <c r="BK72" i="1"/>
  <c r="BM72" i="1" s="1"/>
  <c r="BO72" i="1" s="1"/>
  <c r="BK101" i="1"/>
  <c r="BM101" i="1" s="1"/>
  <c r="BO101" i="1" s="1"/>
  <c r="BK45" i="1"/>
  <c r="BM45" i="1" s="1"/>
  <c r="BO45" i="1" s="1"/>
  <c r="BK43" i="1"/>
  <c r="BM43" i="1" s="1"/>
  <c r="BO43" i="1" s="1"/>
  <c r="BK15" i="1"/>
  <c r="BM15" i="1" s="1"/>
  <c r="BO15" i="1" s="1"/>
  <c r="BK14" i="1"/>
  <c r="BM14" i="1" s="1"/>
  <c r="BO14" i="1" s="1"/>
  <c r="BK65" i="1"/>
  <c r="BM65" i="1" s="1"/>
  <c r="BO65" i="1" s="1"/>
  <c r="BK36" i="1"/>
  <c r="BM36" i="1" s="1"/>
  <c r="BO36" i="1" s="1"/>
  <c r="BK85" i="1"/>
  <c r="BM85" i="1" s="1"/>
  <c r="BO85" i="1" s="1"/>
  <c r="BK94" i="1"/>
  <c r="BM94" i="1" s="1"/>
  <c r="BO94" i="1" s="1"/>
  <c r="BK26" i="1"/>
  <c r="BM26" i="1" s="1"/>
  <c r="BO26" i="1" s="1"/>
  <c r="BK25" i="1"/>
  <c r="BM25" i="1" s="1"/>
  <c r="BO25" i="1" s="1"/>
  <c r="BK34" i="1"/>
  <c r="BM34" i="1" s="1"/>
  <c r="BO34" i="1" s="1"/>
  <c r="BK27" i="1"/>
  <c r="BM27" i="1" s="1"/>
  <c r="BO27" i="1" s="1"/>
  <c r="BK104" i="1"/>
  <c r="BM104" i="1" s="1"/>
  <c r="BO104" i="1" s="1"/>
  <c r="BK42" i="1"/>
  <c r="BM42" i="1" s="1"/>
  <c r="BO42" i="1" s="1"/>
  <c r="BK37" i="1"/>
  <c r="BM37" i="1" s="1"/>
  <c r="BO37" i="1" s="1"/>
  <c r="BK124" i="1"/>
  <c r="BM124" i="1" s="1"/>
  <c r="BO124" i="1" s="1"/>
  <c r="BK57" i="1"/>
  <c r="BM57" i="1" s="1"/>
  <c r="BO57" i="1" s="1"/>
  <c r="BK123" i="1"/>
  <c r="BM123" i="1" s="1"/>
  <c r="BO123" i="1" s="1"/>
  <c r="BK21" i="1"/>
  <c r="BM21" i="1" s="1"/>
  <c r="BO21" i="1" s="1"/>
  <c r="BK22" i="1"/>
  <c r="BM22" i="1" s="1"/>
  <c r="BO22" i="1" s="1"/>
  <c r="BK41" i="1"/>
  <c r="BM41" i="1" s="1"/>
  <c r="BO41" i="1" s="1"/>
  <c r="BK5" i="1"/>
  <c r="BM5" i="1" s="1"/>
  <c r="BO5" i="1" s="1"/>
  <c r="BK103" i="1"/>
  <c r="BM103" i="1" s="1"/>
  <c r="BO103" i="1" s="1"/>
  <c r="BK75" i="1"/>
  <c r="BM75" i="1" s="1"/>
  <c r="BO75" i="1" s="1"/>
  <c r="BK95" i="1"/>
  <c r="BM95" i="1" s="1"/>
  <c r="BO95" i="1" s="1"/>
  <c r="BK105" i="1"/>
  <c r="BM105" i="1" s="1"/>
  <c r="BO105" i="1" s="1"/>
  <c r="BK29" i="1"/>
  <c r="BM29" i="1" s="1"/>
  <c r="BO29" i="1" s="1"/>
  <c r="BK73" i="1"/>
  <c r="BM73" i="1" s="1"/>
  <c r="BO73" i="1" s="1"/>
  <c r="BK89" i="1"/>
  <c r="BM89" i="1" s="1"/>
  <c r="BO89" i="1" s="1"/>
  <c r="BK115" i="1"/>
  <c r="BM115" i="1" s="1"/>
  <c r="BO115" i="1" s="1"/>
  <c r="BK93" i="1"/>
  <c r="BM93" i="1" s="1"/>
  <c r="BO93" i="1" s="1"/>
  <c r="BK83" i="1"/>
  <c r="BM83" i="1" s="1"/>
  <c r="BO83" i="1" s="1"/>
  <c r="BK17" i="1"/>
  <c r="BM17" i="1" s="1"/>
  <c r="BO17" i="1" s="1"/>
  <c r="BK9" i="1"/>
  <c r="BM9" i="1" s="1"/>
  <c r="BO9" i="1" s="1"/>
  <c r="BK90" i="1"/>
  <c r="BM90" i="1" s="1"/>
  <c r="BO90" i="1" s="1"/>
  <c r="BK84" i="1"/>
  <c r="BM84" i="1" s="1"/>
  <c r="BO84" i="1" s="1"/>
  <c r="BK23" i="1"/>
  <c r="BM23" i="1" s="1"/>
  <c r="BO23" i="1" s="1"/>
  <c r="BK117" i="1"/>
  <c r="BM117" i="1" s="1"/>
  <c r="BO117" i="1" s="1"/>
  <c r="BK51" i="1"/>
  <c r="BM51" i="1" s="1"/>
  <c r="BO51" i="1" s="1"/>
  <c r="BK67" i="1"/>
  <c r="BM67" i="1" s="1"/>
  <c r="BO67" i="1" s="1"/>
  <c r="BK60" i="1"/>
  <c r="BM60" i="1" s="1"/>
  <c r="BO60" i="1" s="1"/>
  <c r="BK68" i="1"/>
  <c r="BM68" i="1" s="1"/>
  <c r="BO68" i="1" s="1"/>
  <c r="BK39" i="1"/>
  <c r="BM39" i="1" s="1"/>
  <c r="BO39" i="1" s="1"/>
  <c r="BK114" i="1"/>
  <c r="BM114" i="1" s="1"/>
  <c r="BO114" i="1" s="1"/>
  <c r="BK24" i="1"/>
  <c r="BM24" i="1" s="1"/>
  <c r="BO24" i="1" s="1"/>
  <c r="BK19" i="1"/>
  <c r="BM19" i="1" s="1"/>
  <c r="BO19" i="1" s="1"/>
  <c r="BK111" i="1"/>
  <c r="BM111" i="1" s="1"/>
  <c r="BO111" i="1" s="1"/>
  <c r="BK113" i="1"/>
  <c r="BM113" i="1" s="1"/>
  <c r="BO113" i="1" s="1"/>
  <c r="BK80" i="1"/>
  <c r="BM80" i="1" s="1"/>
  <c r="BO80" i="1" s="1"/>
  <c r="BK16" i="1"/>
  <c r="BM16" i="1" s="1"/>
  <c r="BO16" i="1" s="1"/>
  <c r="BK102" i="1"/>
  <c r="BM102" i="1" s="1"/>
  <c r="BO102" i="1" s="1"/>
  <c r="BK108" i="1"/>
  <c r="BM108" i="1" s="1"/>
  <c r="BO108" i="1" s="1"/>
  <c r="BK8" i="1"/>
  <c r="BM8" i="1" s="1"/>
  <c r="BO8" i="1" s="1"/>
  <c r="BK18" i="1"/>
  <c r="BM18" i="1" s="1"/>
  <c r="BO18" i="1" s="1"/>
  <c r="BK122" i="1"/>
  <c r="BM122" i="1" s="1"/>
  <c r="BO122" i="1" s="1"/>
  <c r="BK106" i="1"/>
  <c r="BM106" i="1" s="1"/>
  <c r="BO106" i="1" s="1"/>
  <c r="BK79" i="1"/>
  <c r="BM79" i="1" s="1"/>
  <c r="BO79" i="1" s="1"/>
  <c r="BK6" i="1"/>
  <c r="BM6" i="1" s="1"/>
  <c r="BO6" i="1" s="1"/>
  <c r="BK69" i="1"/>
  <c r="BM69" i="1" s="1"/>
  <c r="BO69" i="1" s="1"/>
  <c r="BK49" i="1"/>
  <c r="BM49" i="1" s="1"/>
  <c r="BO49" i="1" s="1"/>
  <c r="BK46" i="1"/>
  <c r="BM46" i="1" s="1"/>
  <c r="BO46" i="1" s="1"/>
  <c r="BK82" i="1"/>
  <c r="BM82" i="1" s="1"/>
  <c r="BO82" i="1" s="1"/>
  <c r="BK109" i="1"/>
  <c r="BM109" i="1" s="1"/>
  <c r="BO109" i="1" s="1"/>
  <c r="BK116" i="1"/>
  <c r="BM116" i="1" s="1"/>
  <c r="BO116" i="1" s="1"/>
  <c r="BK88" i="1"/>
  <c r="BM88" i="1" s="1"/>
  <c r="BO88" i="1" s="1"/>
  <c r="BK55" i="1"/>
  <c r="BM55" i="1" s="1"/>
  <c r="BO55" i="1" s="1"/>
  <c r="BK91" i="1"/>
  <c r="BM91" i="1" s="1"/>
  <c r="BO91" i="1" s="1"/>
  <c r="BK98" i="1"/>
  <c r="BM98" i="1" s="1"/>
  <c r="BO98" i="1" s="1"/>
  <c r="BK31" i="1"/>
  <c r="BM31" i="1" s="1"/>
  <c r="BO31" i="1" s="1"/>
  <c r="BK47" i="1"/>
  <c r="BM47" i="1" s="1"/>
  <c r="BO47" i="1" s="1"/>
  <c r="BK66" i="1"/>
  <c r="BM66" i="1" s="1"/>
  <c r="BO66" i="1" s="1"/>
  <c r="BK71" i="1"/>
  <c r="BM71" i="1" s="1"/>
  <c r="BO71" i="1" s="1"/>
  <c r="BK97" i="1"/>
  <c r="BM97" i="1" s="1"/>
  <c r="BO97" i="1" s="1"/>
  <c r="BK62" i="1"/>
  <c r="BM62" i="1" s="1"/>
  <c r="BO62" i="1" s="1"/>
  <c r="BK54" i="1"/>
  <c r="BM54" i="1" s="1"/>
  <c r="BO54" i="1" s="1"/>
  <c r="BK30" i="1"/>
  <c r="BM30" i="1" s="1"/>
  <c r="BO30" i="1" s="1"/>
  <c r="BK58" i="1"/>
  <c r="BM58" i="1" s="1"/>
  <c r="BO58" i="1" s="1"/>
  <c r="BK61" i="1"/>
  <c r="BM61" i="1" s="1"/>
  <c r="BO61" i="1" s="1"/>
  <c r="BK35" i="1"/>
  <c r="BM35" i="1" s="1"/>
  <c r="BO35" i="1" s="1"/>
  <c r="BK92" i="1"/>
  <c r="BM92" i="1" s="1"/>
  <c r="BO92" i="1" s="1"/>
  <c r="BK64" i="1"/>
  <c r="BM64" i="1" s="1"/>
  <c r="BO64" i="1" s="1"/>
  <c r="BK53" i="1"/>
  <c r="BM53" i="1" s="1"/>
  <c r="BO53" i="1" s="1"/>
  <c r="BK40" i="1"/>
  <c r="BM40" i="1" s="1"/>
  <c r="BO40" i="1" s="1"/>
  <c r="BK112" i="1"/>
  <c r="BM112" i="1" s="1"/>
  <c r="BO112" i="1" s="1"/>
  <c r="BK120" i="1"/>
  <c r="BM120" i="1" s="1"/>
  <c r="BO120" i="1" s="1"/>
  <c r="BK70" i="1"/>
  <c r="BM70" i="1" s="1"/>
  <c r="BO70" i="1" s="1"/>
  <c r="BK32" i="1"/>
  <c r="BM32" i="1" s="1"/>
  <c r="BO32" i="1" s="1"/>
  <c r="BK52" i="1"/>
  <c r="BM52" i="1" s="1"/>
  <c r="BO52" i="1" s="1"/>
  <c r="BK59" i="1"/>
  <c r="BM59" i="1" s="1"/>
  <c r="BO59" i="1" s="1"/>
  <c r="BK48" i="1"/>
  <c r="BM48" i="1" s="1"/>
  <c r="BO48" i="1" s="1"/>
  <c r="BK12" i="1"/>
  <c r="BM12" i="1" s="1"/>
  <c r="BO12" i="1" s="1"/>
</calcChain>
</file>

<file path=xl/sharedStrings.xml><?xml version="1.0" encoding="utf-8"?>
<sst xmlns="http://schemas.openxmlformats.org/spreadsheetml/2006/main" count="2510" uniqueCount="185">
  <si>
    <t>序号</t>
  </si>
  <si>
    <t>学号</t>
  </si>
  <si>
    <t>姓名</t>
  </si>
  <si>
    <t>工程经济学/必修课/2.5</t>
  </si>
  <si>
    <t>工程估价(一)/必修课/3</t>
  </si>
  <si>
    <t>工程估价课程设计/实践课/1</t>
  </si>
  <si>
    <t>建筑设备工程/选修课/3</t>
  </si>
  <si>
    <t>建设工程招投标/选修课/1.5</t>
  </si>
  <si>
    <t>施工组织学课程设计/实践课/1</t>
  </si>
  <si>
    <t>施工组织学/必修课/2.5</t>
  </si>
  <si>
    <t>建设工程成本规划与控制/必修课/2</t>
  </si>
  <si>
    <t>房地产经济学/选修课/2</t>
  </si>
  <si>
    <t>运筹学/必修课/3.5</t>
  </si>
  <si>
    <t>建筑施工技术/必修课/3</t>
  </si>
  <si>
    <t>国际金融实务/选修课/2.5</t>
  </si>
  <si>
    <t>合同策划与管理/必修课/2</t>
  </si>
  <si>
    <t>音乐鉴赏/拓展选修课/2</t>
  </si>
  <si>
    <t>工程管理综合实验/实践课/4</t>
  </si>
  <si>
    <t>建筑文化/选修课/1.5</t>
  </si>
  <si>
    <t>工程法律制度/选修课/2</t>
  </si>
  <si>
    <t>房屋建筑学课程设计/实践课/1</t>
  </si>
  <si>
    <t>工程管理专业讲座/选修课/0.5</t>
  </si>
  <si>
    <t>工程建模与仿真/必修课/2</t>
  </si>
  <si>
    <t>工程造价管理/选修课/2</t>
  </si>
  <si>
    <t>加权成绩1</t>
    <phoneticPr fontId="4" type="noConversion"/>
  </si>
  <si>
    <t>学分1</t>
    <phoneticPr fontId="4" type="noConversion"/>
  </si>
  <si>
    <t>胡京慧</t>
  </si>
  <si>
    <t/>
  </si>
  <si>
    <t>贾云</t>
  </si>
  <si>
    <t>徐冬冬</t>
  </si>
  <si>
    <t>吴莎莎</t>
  </si>
  <si>
    <t>85</t>
  </si>
  <si>
    <t>马亚峰</t>
  </si>
  <si>
    <t>卢武瑞</t>
  </si>
  <si>
    <t>巴玺愷</t>
  </si>
  <si>
    <t>杜茵</t>
  </si>
  <si>
    <t>岗晓阳</t>
  </si>
  <si>
    <t>郭争强</t>
  </si>
  <si>
    <t>何方涛</t>
  </si>
  <si>
    <t>洪光远</t>
  </si>
  <si>
    <t>蒋姗姗</t>
  </si>
  <si>
    <t>李超</t>
  </si>
  <si>
    <t>李明宇</t>
  </si>
  <si>
    <t>李翔云</t>
  </si>
  <si>
    <t>李星熠</t>
  </si>
  <si>
    <t>刘贺</t>
  </si>
  <si>
    <t>刘杏</t>
  </si>
  <si>
    <t>刘泽宇</t>
  </si>
  <si>
    <t>刘枭</t>
  </si>
  <si>
    <t>吕娟梅</t>
  </si>
  <si>
    <t>罗小翠</t>
  </si>
  <si>
    <t>潘浩洋</t>
  </si>
  <si>
    <t>邵亮瑜</t>
  </si>
  <si>
    <t>孙露</t>
  </si>
  <si>
    <t>王丹凤</t>
  </si>
  <si>
    <t>王星</t>
  </si>
  <si>
    <t>项钰</t>
  </si>
  <si>
    <t>徐晓东</t>
  </si>
  <si>
    <t>严东雨</t>
  </si>
  <si>
    <t>杨帆</t>
  </si>
  <si>
    <t>杨柳</t>
  </si>
  <si>
    <t>于建芳</t>
  </si>
  <si>
    <t>张平莉</t>
  </si>
  <si>
    <t>张帅</t>
  </si>
  <si>
    <t>张瑶</t>
  </si>
  <si>
    <t>张玉丹</t>
  </si>
  <si>
    <t>赵亚星</t>
  </si>
  <si>
    <t>曹华培</t>
  </si>
  <si>
    <t>陈金龙</t>
  </si>
  <si>
    <t>翟高攀</t>
  </si>
  <si>
    <t>樊林涛</t>
  </si>
  <si>
    <t>付翠翠</t>
  </si>
  <si>
    <t>郭京峰</t>
  </si>
  <si>
    <t>郭亚超</t>
  </si>
  <si>
    <t>何静</t>
  </si>
  <si>
    <t>黄雷</t>
  </si>
  <si>
    <t>柯佩捷</t>
  </si>
  <si>
    <t>李晨忱</t>
  </si>
  <si>
    <t>李晓碧</t>
  </si>
  <si>
    <t>刘博妍</t>
  </si>
  <si>
    <t>刘珊珊</t>
  </si>
  <si>
    <t>刘志杰</t>
  </si>
  <si>
    <t>卢盼盼</t>
  </si>
  <si>
    <t>罗崇刚</t>
  </si>
  <si>
    <t>裴利强</t>
  </si>
  <si>
    <t>任蒙蒙</t>
  </si>
  <si>
    <t>申海龙</t>
  </si>
  <si>
    <t>孙淑雅</t>
  </si>
  <si>
    <t>王涵</t>
  </si>
  <si>
    <t>王旭东</t>
  </si>
  <si>
    <t>肖成明</t>
  </si>
  <si>
    <t>许云鹏</t>
  </si>
  <si>
    <t>严铭铭</t>
  </si>
  <si>
    <t>杨蕾</t>
  </si>
  <si>
    <t>姚亚茹</t>
  </si>
  <si>
    <t>余俊俊</t>
  </si>
  <si>
    <t>张启花</t>
  </si>
  <si>
    <t>张森</t>
  </si>
  <si>
    <t>张毅</t>
  </si>
  <si>
    <t>种安康</t>
  </si>
  <si>
    <t>邹俊</t>
  </si>
  <si>
    <t>陈猛尤</t>
  </si>
  <si>
    <t>丁少令</t>
  </si>
  <si>
    <t>范榉骏</t>
  </si>
  <si>
    <t>甘永赞</t>
  </si>
  <si>
    <t>郭飞龙</t>
  </si>
  <si>
    <t>郭鹏</t>
  </si>
  <si>
    <t>郭玉坤</t>
  </si>
  <si>
    <t>韩熠超</t>
  </si>
  <si>
    <t>何森华</t>
  </si>
  <si>
    <t>胡雪媛</t>
  </si>
  <si>
    <t>吉晓威</t>
  </si>
  <si>
    <t>姜蔚霞</t>
  </si>
  <si>
    <t>雷雨梦</t>
  </si>
  <si>
    <t>李含</t>
  </si>
  <si>
    <t>李玲玲</t>
  </si>
  <si>
    <t>李文娜</t>
  </si>
  <si>
    <t>李小燕</t>
  </si>
  <si>
    <t>梁莉</t>
  </si>
  <si>
    <t>刘丹彤</t>
  </si>
  <si>
    <t>刘颖</t>
  </si>
  <si>
    <t>刘珈利</t>
  </si>
  <si>
    <t>65</t>
  </si>
  <si>
    <t>陆雨翔</t>
  </si>
  <si>
    <t>罗琳娜</t>
  </si>
  <si>
    <t>马新毅</t>
  </si>
  <si>
    <t>冉萍</t>
  </si>
  <si>
    <t>申航宇</t>
  </si>
  <si>
    <t>汪正</t>
  </si>
  <si>
    <t>王英豪</t>
  </si>
  <si>
    <t>徐佳佳</t>
  </si>
  <si>
    <t>薛晓晓</t>
  </si>
  <si>
    <t>严星洁</t>
  </si>
  <si>
    <t>于高尚</t>
  </si>
  <si>
    <t>袁凤娇</t>
  </si>
  <si>
    <t>张闯</t>
  </si>
  <si>
    <t>张青青</t>
  </si>
  <si>
    <t>张世文</t>
  </si>
  <si>
    <t>张晓帅</t>
  </si>
  <si>
    <t>张莹莹</t>
  </si>
  <si>
    <t>朱丽娜</t>
  </si>
  <si>
    <t>闫斌</t>
  </si>
  <si>
    <t>戚一</t>
  </si>
  <si>
    <t>时时春</t>
  </si>
  <si>
    <t>王晴</t>
  </si>
  <si>
    <t>宋道尊</t>
  </si>
  <si>
    <t>张文浩</t>
  </si>
  <si>
    <t>韩亚男</t>
  </si>
  <si>
    <t>田一凡</t>
  </si>
  <si>
    <t>赵东亮</t>
  </si>
  <si>
    <t>建设监理导论/选修课/1.5</t>
  </si>
  <si>
    <t>基建会计/选修课/2</t>
  </si>
  <si>
    <t>工程估价(二)(案例)/选修课/2.5</t>
  </si>
  <si>
    <t>平法制图/选修课/1.5</t>
  </si>
  <si>
    <t>建设项目评估/选修课/2.5</t>
  </si>
  <si>
    <t>工程风险与保险/选修课/2</t>
  </si>
  <si>
    <t>工程项目管理/必修课/3</t>
  </si>
  <si>
    <t>工程项目投资融资/选修课/2</t>
  </si>
  <si>
    <t>房地产开发/选修课/2</t>
  </si>
  <si>
    <t>工程项目管理课程设计/实践课/1</t>
  </si>
  <si>
    <t>工程测量/选修课/2</t>
  </si>
  <si>
    <t>金融经济学/选修课/3</t>
  </si>
  <si>
    <t>毕业论文(设计)/实践课/10</t>
  </si>
  <si>
    <t>电工电子技术基础Ⅱ/拓展选修课/2.5</t>
  </si>
  <si>
    <t>毕业实习/实践课/4</t>
  </si>
  <si>
    <t>加权成绩2</t>
    <phoneticPr fontId="4" type="noConversion"/>
  </si>
  <si>
    <t>学分2</t>
    <phoneticPr fontId="4" type="noConversion"/>
  </si>
  <si>
    <t>综合成绩2</t>
    <phoneticPr fontId="4" type="noConversion"/>
  </si>
  <si>
    <t>总加权成绩</t>
    <phoneticPr fontId="2" type="noConversion"/>
  </si>
  <si>
    <t>总学分</t>
    <phoneticPr fontId="1" type="noConversion"/>
  </si>
  <si>
    <t>总综合成绩</t>
    <phoneticPr fontId="2" type="noConversion"/>
  </si>
  <si>
    <t>6级加分</t>
    <phoneticPr fontId="2" type="noConversion"/>
  </si>
  <si>
    <t>最终成绩</t>
    <phoneticPr fontId="2" type="noConversion"/>
  </si>
  <si>
    <t>备注：标红的为有科目不及格的，序号标红的为一学年中有挂科的</t>
  </si>
  <si>
    <t>西方经济学/必修课/2</t>
  </si>
  <si>
    <t>工程制图Ⅰ/必修课/3</t>
  </si>
  <si>
    <t>大学英语视听说(四)/必修课/1.5</t>
  </si>
  <si>
    <t>建筑材料/必修课/2</t>
  </si>
  <si>
    <t>高等数学Ⅰ(二)/必修课/6</t>
  </si>
  <si>
    <t>概率论与数理统计/必修课/3.5</t>
  </si>
  <si>
    <t>大学英语读写译(四)/必修课/2</t>
  </si>
  <si>
    <t>房屋建筑学/必修课/2.5</t>
  </si>
  <si>
    <t>2014-2015学年第1学期班级成绩汇总表</t>
    <phoneticPr fontId="2" type="noConversion"/>
  </si>
  <si>
    <t>综合成绩1</t>
    <phoneticPr fontId="4" type="noConversion"/>
  </si>
  <si>
    <t>2014-2015学年第2学期班级成绩汇总表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</si>
</sst>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family val="2"/>
      <scheme val="minor"/>
    </font>
    <font>
      <b/>
      <sz val="15"/>
      <color theme="3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26"/>
      <color theme="1"/>
      <name val="宋体"/>
      <family val="2"/>
      <scheme val="minor"/>
    </font>
    <font>
      <sz val="2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 applyBorder="1"/>
    <xf numFmtId="0" fontId="8" fillId="0" borderId="0" xfId="0" applyFon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9" fillId="0" borderId="0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0" quotePrefix="1" applyNumberFormat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5" fillId="0" borderId="1" xfId="0" quotePrefix="1" applyNumberFormat="1" applyFont="1" applyFill="1" applyBorder="1" applyAlignment="1">
      <alignment horizontal="center" vertical="center" wrapText="1"/>
    </xf>
    <xf numFmtId="0" fontId="0" fillId="0" borderId="1" xfId="0" quotePrefix="1" applyNumberForma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quotePrefix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NumberFormat="1" applyFont="1" applyFill="1" applyBorder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8" fillId="0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29"/>
  <sheetViews>
    <sheetView tabSelected="1" topLeftCell="AB1" zoomScaleNormal="100" workbookViewId="0">
      <selection activeCell="E4" sqref="E4"/>
    </sheetView>
  </sheetViews>
  <sheetFormatPr defaultColWidth="6.625" defaultRowHeight="13.5" x14ac:dyDescent="0.15"/>
  <cols>
    <col min="1" max="1" width="6.625" style="1"/>
    <col min="2" max="2" width="10.25" style="1" customWidth="1"/>
    <col min="3" max="28" width="6.625" style="1"/>
    <col min="29" max="29" width="10.875" style="2" customWidth="1"/>
    <col min="30" max="30" width="6.625" style="2"/>
    <col min="31" max="31" width="15.125" style="2" customWidth="1"/>
    <col min="32" max="32" width="6.625" style="1"/>
    <col min="33" max="33" width="12.25" style="1" customWidth="1"/>
    <col min="34" max="59" width="6.625" style="1"/>
    <col min="60" max="60" width="11.875" style="2" customWidth="1"/>
    <col min="61" max="61" width="6.625" style="2"/>
    <col min="62" max="62" width="14.625" style="2" customWidth="1"/>
    <col min="63" max="63" width="13.875" style="2" customWidth="1"/>
    <col min="64" max="64" width="9.5" style="2" customWidth="1"/>
    <col min="65" max="65" width="13.25" style="20" customWidth="1"/>
    <col min="66" max="66" width="11.125" style="2" customWidth="1"/>
    <col min="67" max="67" width="13.875" style="20" customWidth="1"/>
    <col min="68" max="16384" width="6.625" style="1"/>
  </cols>
  <sheetData>
    <row r="1" spans="1:67" x14ac:dyDescent="0.15">
      <c r="B1" s="27" t="s">
        <v>182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G1" s="27" t="s">
        <v>184</v>
      </c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</row>
    <row r="2" spans="1:67" x14ac:dyDescent="0.15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</row>
    <row r="3" spans="1:67" ht="70.5" customHeight="1" x14ac:dyDescent="0.1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6" t="s">
        <v>15</v>
      </c>
      <c r="Q3" s="6" t="s">
        <v>16</v>
      </c>
      <c r="R3" s="6" t="s">
        <v>17</v>
      </c>
      <c r="S3" s="6" t="s">
        <v>18</v>
      </c>
      <c r="T3" s="6" t="s">
        <v>19</v>
      </c>
      <c r="U3" s="6" t="s">
        <v>20</v>
      </c>
      <c r="V3" s="6" t="s">
        <v>21</v>
      </c>
      <c r="W3" s="6" t="s">
        <v>22</v>
      </c>
      <c r="X3" s="6" t="s">
        <v>23</v>
      </c>
      <c r="Y3" s="6" t="s">
        <v>174</v>
      </c>
      <c r="Z3" s="6" t="s">
        <v>175</v>
      </c>
      <c r="AA3" s="6" t="s">
        <v>15</v>
      </c>
      <c r="AB3" s="6" t="s">
        <v>20</v>
      </c>
      <c r="AC3" s="21" t="s">
        <v>24</v>
      </c>
      <c r="AD3" s="21" t="s">
        <v>25</v>
      </c>
      <c r="AE3" s="21" t="s">
        <v>183</v>
      </c>
      <c r="AG3" s="6" t="s">
        <v>1</v>
      </c>
      <c r="AH3" s="6" t="s">
        <v>2</v>
      </c>
      <c r="AI3" s="6" t="s">
        <v>150</v>
      </c>
      <c r="AJ3" s="6" t="s">
        <v>151</v>
      </c>
      <c r="AK3" s="6" t="s">
        <v>152</v>
      </c>
      <c r="AL3" s="6" t="s">
        <v>153</v>
      </c>
      <c r="AM3" s="6" t="s">
        <v>154</v>
      </c>
      <c r="AN3" s="6" t="s">
        <v>155</v>
      </c>
      <c r="AO3" s="6" t="s">
        <v>156</v>
      </c>
      <c r="AP3" s="6" t="s">
        <v>157</v>
      </c>
      <c r="AQ3" s="6" t="s">
        <v>158</v>
      </c>
      <c r="AR3" s="6" t="s">
        <v>159</v>
      </c>
      <c r="AS3" s="6" t="s">
        <v>160</v>
      </c>
      <c r="AT3" s="6" t="s">
        <v>16</v>
      </c>
      <c r="AU3" s="6" t="s">
        <v>161</v>
      </c>
      <c r="AV3" s="6" t="s">
        <v>162</v>
      </c>
      <c r="AW3" s="6" t="s">
        <v>20</v>
      </c>
      <c r="AX3" s="6" t="s">
        <v>163</v>
      </c>
      <c r="AY3" s="6" t="s">
        <v>164</v>
      </c>
      <c r="AZ3" s="6" t="s">
        <v>176</v>
      </c>
      <c r="BA3" s="6" t="s">
        <v>175</v>
      </c>
      <c r="BB3" s="6" t="s">
        <v>177</v>
      </c>
      <c r="BC3" s="6" t="s">
        <v>178</v>
      </c>
      <c r="BD3" s="6" t="s">
        <v>20</v>
      </c>
      <c r="BE3" s="6" t="s">
        <v>179</v>
      </c>
      <c r="BF3" s="6" t="s">
        <v>180</v>
      </c>
      <c r="BG3" s="6" t="s">
        <v>181</v>
      </c>
      <c r="BH3" s="21" t="s">
        <v>165</v>
      </c>
      <c r="BI3" s="21" t="s">
        <v>166</v>
      </c>
      <c r="BJ3" s="21" t="s">
        <v>167</v>
      </c>
      <c r="BK3" s="21" t="s">
        <v>168</v>
      </c>
      <c r="BL3" s="21" t="s">
        <v>169</v>
      </c>
      <c r="BM3" s="23" t="s">
        <v>170</v>
      </c>
      <c r="BN3" s="21" t="s">
        <v>171</v>
      </c>
      <c r="BO3" s="23" t="s">
        <v>172</v>
      </c>
    </row>
    <row r="4" spans="1:67" ht="15" customHeight="1" x14ac:dyDescent="0.15">
      <c r="A4" s="10">
        <v>1</v>
      </c>
      <c r="B4" s="8">
        <v>120906316</v>
      </c>
      <c r="C4" s="9" t="s">
        <v>114</v>
      </c>
      <c r="D4" s="10">
        <v>86</v>
      </c>
      <c r="E4" s="10">
        <v>84</v>
      </c>
      <c r="F4" s="8">
        <v>85</v>
      </c>
      <c r="G4" s="10">
        <v>85</v>
      </c>
      <c r="H4" s="8">
        <v>85</v>
      </c>
      <c r="I4" s="8">
        <v>95</v>
      </c>
      <c r="J4" s="10">
        <v>95</v>
      </c>
      <c r="K4" s="10">
        <v>78</v>
      </c>
      <c r="L4" s="11">
        <v>85</v>
      </c>
      <c r="M4" s="11">
        <v>94</v>
      </c>
      <c r="N4" s="11">
        <v>78</v>
      </c>
      <c r="O4" s="12" t="s">
        <v>27</v>
      </c>
      <c r="P4" s="9" t="s">
        <v>27</v>
      </c>
      <c r="Q4" s="9" t="s">
        <v>27</v>
      </c>
      <c r="R4" s="9" t="s">
        <v>27</v>
      </c>
      <c r="S4" s="9" t="s">
        <v>27</v>
      </c>
      <c r="T4" s="9" t="s">
        <v>27</v>
      </c>
      <c r="U4" s="9" t="s">
        <v>27</v>
      </c>
      <c r="V4" s="9" t="s">
        <v>27</v>
      </c>
      <c r="W4" s="9" t="s">
        <v>27</v>
      </c>
      <c r="X4" s="9" t="s">
        <v>27</v>
      </c>
      <c r="Y4" s="9"/>
      <c r="Z4" s="9"/>
      <c r="AA4" s="9"/>
      <c r="AB4" s="9"/>
      <c r="AC4" s="22">
        <f>D4*2.5+E4*3+F4*1+G4*3+H4*1.5+I4*1+J4*2.5+K4*2+L4*2+M4*3.5+N4*3</f>
        <v>2156</v>
      </c>
      <c r="AD4" s="22">
        <v>25</v>
      </c>
      <c r="AE4" s="22">
        <f t="shared" ref="AE4:AE35" si="0">AC4/AD4</f>
        <v>86.24</v>
      </c>
      <c r="AG4" s="8">
        <v>120906316</v>
      </c>
      <c r="AH4" s="9" t="s">
        <v>114</v>
      </c>
      <c r="AI4" s="9" t="s">
        <v>27</v>
      </c>
      <c r="AJ4" s="10">
        <v>93</v>
      </c>
      <c r="AK4" s="10">
        <v>92</v>
      </c>
      <c r="AL4" s="10">
        <v>92</v>
      </c>
      <c r="AM4" s="10">
        <v>95</v>
      </c>
      <c r="AN4" s="10">
        <v>85</v>
      </c>
      <c r="AO4" s="10">
        <v>80</v>
      </c>
      <c r="AP4" s="10">
        <v>93</v>
      </c>
      <c r="AQ4" s="8">
        <v>95</v>
      </c>
      <c r="AR4" s="9" t="s">
        <v>27</v>
      </c>
      <c r="AS4" s="9" t="s">
        <v>27</v>
      </c>
      <c r="AT4" s="9" t="s">
        <v>27</v>
      </c>
      <c r="AU4" s="9" t="s">
        <v>27</v>
      </c>
      <c r="AV4" s="9" t="s">
        <v>27</v>
      </c>
      <c r="AW4" s="9" t="s">
        <v>27</v>
      </c>
      <c r="AX4" s="9" t="s">
        <v>27</v>
      </c>
      <c r="AY4" s="9" t="s">
        <v>27</v>
      </c>
      <c r="AZ4" s="9"/>
      <c r="BA4" s="9"/>
      <c r="BB4" s="9"/>
      <c r="BC4" s="9"/>
      <c r="BD4" s="9"/>
      <c r="BE4" s="9"/>
      <c r="BF4" s="9"/>
      <c r="BG4" s="9"/>
      <c r="BH4" s="21">
        <f>AJ4*2+AK4*2.5+AL4*1.5+AM4*2.5+AN4*2+AO4*3+AP4*2+AQ4*2</f>
        <v>1577.5</v>
      </c>
      <c r="BI4" s="22">
        <v>17.5</v>
      </c>
      <c r="BJ4" s="21">
        <f t="shared" ref="BJ4:BJ35" si="1">BH4/BI4</f>
        <v>90.142857142857139</v>
      </c>
      <c r="BK4" s="24">
        <f t="shared" ref="BK4:BK35" si="2">BH4+AC4</f>
        <v>3733.5</v>
      </c>
      <c r="BL4" s="24">
        <f t="shared" ref="BL4:BL35" si="3">BI4+AD4</f>
        <v>42.5</v>
      </c>
      <c r="BM4" s="25">
        <f t="shared" ref="BM4:BM35" si="4">BK4/BL4</f>
        <v>87.847058823529409</v>
      </c>
      <c r="BN4" s="24">
        <v>0</v>
      </c>
      <c r="BO4" s="25">
        <f t="shared" ref="BO4:BO35" si="5">BM4+BN4</f>
        <v>87.847058823529409</v>
      </c>
    </row>
    <row r="5" spans="1:67" x14ac:dyDescent="0.15">
      <c r="A5" s="10">
        <v>2</v>
      </c>
      <c r="B5" s="8">
        <v>120906201</v>
      </c>
      <c r="C5" s="9" t="s">
        <v>67</v>
      </c>
      <c r="D5" s="10">
        <v>82</v>
      </c>
      <c r="E5" s="10">
        <v>88</v>
      </c>
      <c r="F5" s="8">
        <v>85</v>
      </c>
      <c r="G5" s="10">
        <v>85</v>
      </c>
      <c r="H5" s="8">
        <v>85</v>
      </c>
      <c r="I5" s="8">
        <v>85</v>
      </c>
      <c r="J5" s="10">
        <v>90</v>
      </c>
      <c r="K5" s="10">
        <v>68</v>
      </c>
      <c r="L5" s="11">
        <v>95</v>
      </c>
      <c r="M5" s="11">
        <v>92</v>
      </c>
      <c r="N5" s="11">
        <v>88</v>
      </c>
      <c r="O5" s="12" t="s">
        <v>27</v>
      </c>
      <c r="P5" s="9" t="s">
        <v>27</v>
      </c>
      <c r="Q5" s="9" t="s">
        <v>27</v>
      </c>
      <c r="R5" s="9" t="s">
        <v>27</v>
      </c>
      <c r="S5" s="9" t="s">
        <v>27</v>
      </c>
      <c r="T5" s="8">
        <v>85</v>
      </c>
      <c r="U5" s="9" t="s">
        <v>27</v>
      </c>
      <c r="V5" s="9" t="s">
        <v>27</v>
      </c>
      <c r="W5" s="9" t="s">
        <v>27</v>
      </c>
      <c r="X5" s="9" t="s">
        <v>27</v>
      </c>
      <c r="Y5" s="9"/>
      <c r="Z5" s="9"/>
      <c r="AA5" s="9"/>
      <c r="AB5" s="9"/>
      <c r="AC5" s="22">
        <f>D5*2.5+E5*3+F5*1+G5*3+H5*1.5+I5*1+J5*2.5+K5*2+L5*2+M5*3.5+N5*3+T5*2</f>
        <v>2328.5</v>
      </c>
      <c r="AD5" s="22">
        <v>27</v>
      </c>
      <c r="AE5" s="22">
        <f t="shared" si="0"/>
        <v>86.240740740740748</v>
      </c>
      <c r="AG5" s="8">
        <v>120906201</v>
      </c>
      <c r="AH5" s="9" t="s">
        <v>67</v>
      </c>
      <c r="AI5" s="10">
        <v>91</v>
      </c>
      <c r="AJ5" s="10">
        <v>89</v>
      </c>
      <c r="AK5" s="10">
        <v>88</v>
      </c>
      <c r="AL5" s="10">
        <v>82</v>
      </c>
      <c r="AM5" s="10">
        <v>96</v>
      </c>
      <c r="AN5" s="10">
        <v>89</v>
      </c>
      <c r="AO5" s="10">
        <v>74</v>
      </c>
      <c r="AP5" s="10">
        <v>94</v>
      </c>
      <c r="AQ5" s="8">
        <v>85</v>
      </c>
      <c r="AR5" s="9" t="s">
        <v>27</v>
      </c>
      <c r="AS5" s="9" t="s">
        <v>27</v>
      </c>
      <c r="AT5" s="9" t="s">
        <v>27</v>
      </c>
      <c r="AU5" s="9" t="s">
        <v>27</v>
      </c>
      <c r="AV5" s="9" t="s">
        <v>27</v>
      </c>
      <c r="AW5" s="9" t="s">
        <v>27</v>
      </c>
      <c r="AX5" s="9" t="s">
        <v>27</v>
      </c>
      <c r="AY5" s="9" t="s">
        <v>27</v>
      </c>
      <c r="AZ5" s="9"/>
      <c r="BA5" s="9"/>
      <c r="BB5" s="9"/>
      <c r="BC5" s="9"/>
      <c r="BD5" s="9"/>
      <c r="BE5" s="9"/>
      <c r="BF5" s="9"/>
      <c r="BG5" s="9"/>
      <c r="BH5" s="21">
        <f>AI5*1.5+AJ5*2+AK5*2.5+AL5*1.5+AM5*2.5+AN5*2+AO5*3+AP5*2+AQ5*2</f>
        <v>1655.5</v>
      </c>
      <c r="BI5" s="22">
        <v>19</v>
      </c>
      <c r="BJ5" s="21">
        <f t="shared" si="1"/>
        <v>87.131578947368425</v>
      </c>
      <c r="BK5" s="24">
        <f t="shared" si="2"/>
        <v>3984</v>
      </c>
      <c r="BL5" s="24">
        <f t="shared" si="3"/>
        <v>46</v>
      </c>
      <c r="BM5" s="25">
        <f t="shared" si="4"/>
        <v>86.608695652173907</v>
      </c>
      <c r="BN5" s="24">
        <v>0</v>
      </c>
      <c r="BO5" s="25">
        <f t="shared" si="5"/>
        <v>86.608695652173907</v>
      </c>
    </row>
    <row r="6" spans="1:67" x14ac:dyDescent="0.15">
      <c r="A6" s="10">
        <v>3</v>
      </c>
      <c r="B6" s="8">
        <v>120906120</v>
      </c>
      <c r="C6" s="9" t="s">
        <v>44</v>
      </c>
      <c r="D6" s="10">
        <v>69</v>
      </c>
      <c r="E6" s="10">
        <v>84</v>
      </c>
      <c r="F6" s="8">
        <v>95</v>
      </c>
      <c r="G6" s="10">
        <v>87</v>
      </c>
      <c r="H6" s="8">
        <v>85</v>
      </c>
      <c r="I6" s="8">
        <v>95</v>
      </c>
      <c r="J6" s="10">
        <v>91</v>
      </c>
      <c r="K6" s="10">
        <v>79</v>
      </c>
      <c r="L6" s="11">
        <v>96</v>
      </c>
      <c r="M6" s="11">
        <v>83</v>
      </c>
      <c r="N6" s="11">
        <v>91</v>
      </c>
      <c r="O6" s="12" t="s">
        <v>27</v>
      </c>
      <c r="P6" s="9" t="s">
        <v>27</v>
      </c>
      <c r="Q6" s="9" t="s">
        <v>27</v>
      </c>
      <c r="R6" s="9" t="s">
        <v>27</v>
      </c>
      <c r="S6" s="9" t="s">
        <v>27</v>
      </c>
      <c r="T6" s="9" t="s">
        <v>27</v>
      </c>
      <c r="U6" s="9" t="s">
        <v>27</v>
      </c>
      <c r="V6" s="9" t="s">
        <v>27</v>
      </c>
      <c r="W6" s="9" t="s">
        <v>27</v>
      </c>
      <c r="X6" s="9" t="s">
        <v>27</v>
      </c>
      <c r="Y6" s="9"/>
      <c r="Z6" s="9"/>
      <c r="AA6" s="9"/>
      <c r="AB6" s="9"/>
      <c r="AC6" s="22">
        <f>D6*2.5+E6*3+F6*1+G6*3+H6*1.5+I6*1+J6*2.5+K6*2+L6*2+M6*3.5+N6*3</f>
        <v>2144</v>
      </c>
      <c r="AD6" s="22">
        <v>25</v>
      </c>
      <c r="AE6" s="22">
        <f t="shared" si="0"/>
        <v>85.76</v>
      </c>
      <c r="AG6" s="8">
        <v>120906120</v>
      </c>
      <c r="AH6" s="9" t="s">
        <v>44</v>
      </c>
      <c r="AI6" s="10">
        <v>89</v>
      </c>
      <c r="AJ6" s="10">
        <v>93</v>
      </c>
      <c r="AK6" s="10">
        <v>86</v>
      </c>
      <c r="AL6" s="10">
        <v>79</v>
      </c>
      <c r="AM6" s="10">
        <v>91</v>
      </c>
      <c r="AN6" s="10">
        <v>80</v>
      </c>
      <c r="AO6" s="10">
        <v>80</v>
      </c>
      <c r="AP6" s="10">
        <v>93</v>
      </c>
      <c r="AQ6" s="8">
        <v>95</v>
      </c>
      <c r="AR6" s="9" t="s">
        <v>27</v>
      </c>
      <c r="AS6" s="9" t="s">
        <v>27</v>
      </c>
      <c r="AT6" s="9" t="s">
        <v>27</v>
      </c>
      <c r="AU6" s="9" t="s">
        <v>27</v>
      </c>
      <c r="AV6" s="9" t="s">
        <v>27</v>
      </c>
      <c r="AW6" s="9" t="s">
        <v>27</v>
      </c>
      <c r="AX6" s="9" t="s">
        <v>27</v>
      </c>
      <c r="AY6" s="9" t="s">
        <v>27</v>
      </c>
      <c r="AZ6" s="9"/>
      <c r="BA6" s="9"/>
      <c r="BB6" s="9"/>
      <c r="BC6" s="9"/>
      <c r="BD6" s="9"/>
      <c r="BE6" s="9"/>
      <c r="BF6" s="9"/>
      <c r="BG6" s="9"/>
      <c r="BH6" s="21">
        <f>AI6*1.5+AJ6*2+AK6*2.5+AL6*1.5+AM6*2.5+AN6*2+AO6*3+AP6*2+AQ6*2</f>
        <v>1656.5</v>
      </c>
      <c r="BI6" s="22">
        <v>19</v>
      </c>
      <c r="BJ6" s="21">
        <f t="shared" si="1"/>
        <v>87.184210526315795</v>
      </c>
      <c r="BK6" s="24">
        <f t="shared" si="2"/>
        <v>3800.5</v>
      </c>
      <c r="BL6" s="24">
        <f t="shared" si="3"/>
        <v>44</v>
      </c>
      <c r="BM6" s="25">
        <f t="shared" si="4"/>
        <v>86.375</v>
      </c>
      <c r="BN6" s="24">
        <v>0</v>
      </c>
      <c r="BO6" s="25">
        <f t="shared" si="5"/>
        <v>86.375</v>
      </c>
    </row>
    <row r="7" spans="1:67" x14ac:dyDescent="0.15">
      <c r="A7" s="10">
        <v>4</v>
      </c>
      <c r="B7" s="8">
        <v>120906146</v>
      </c>
      <c r="C7" s="9" t="s">
        <v>66</v>
      </c>
      <c r="D7" s="10">
        <v>81</v>
      </c>
      <c r="E7" s="10">
        <v>90</v>
      </c>
      <c r="F7" s="8">
        <v>85</v>
      </c>
      <c r="G7" s="10">
        <v>86</v>
      </c>
      <c r="H7" s="8">
        <v>75</v>
      </c>
      <c r="I7" s="8">
        <v>85</v>
      </c>
      <c r="J7" s="10">
        <v>90</v>
      </c>
      <c r="K7" s="10">
        <v>67</v>
      </c>
      <c r="L7" s="11">
        <v>95</v>
      </c>
      <c r="M7" s="11">
        <v>92</v>
      </c>
      <c r="N7" s="11">
        <v>97</v>
      </c>
      <c r="O7" s="12" t="s">
        <v>27</v>
      </c>
      <c r="P7" s="9" t="s">
        <v>27</v>
      </c>
      <c r="Q7" s="9" t="s">
        <v>27</v>
      </c>
      <c r="R7" s="9" t="s">
        <v>27</v>
      </c>
      <c r="S7" s="9" t="s">
        <v>27</v>
      </c>
      <c r="T7" s="8">
        <v>75</v>
      </c>
      <c r="U7" s="9" t="s">
        <v>27</v>
      </c>
      <c r="V7" s="9" t="s">
        <v>27</v>
      </c>
      <c r="W7" s="9" t="s">
        <v>27</v>
      </c>
      <c r="X7" s="9" t="s">
        <v>27</v>
      </c>
      <c r="Y7" s="9"/>
      <c r="Z7" s="9"/>
      <c r="AA7" s="9"/>
      <c r="AB7" s="9"/>
      <c r="AC7" s="22">
        <f>D7*2.5+E7*3+F7*1+G7*3+H7*1.5+I7*1+J7*2.5+K7*2+L7*2+M7*3.5+N7*3+T7*2</f>
        <v>2325</v>
      </c>
      <c r="AD7" s="22">
        <v>27</v>
      </c>
      <c r="AE7" s="22">
        <f t="shared" si="0"/>
        <v>86.111111111111114</v>
      </c>
      <c r="AG7" s="8">
        <v>120906146</v>
      </c>
      <c r="AH7" s="9" t="s">
        <v>66</v>
      </c>
      <c r="AI7" s="10">
        <v>88</v>
      </c>
      <c r="AJ7" s="10">
        <v>88</v>
      </c>
      <c r="AK7" s="10">
        <v>89</v>
      </c>
      <c r="AL7" s="10">
        <v>79</v>
      </c>
      <c r="AM7" s="10">
        <v>93</v>
      </c>
      <c r="AN7" s="10">
        <v>87</v>
      </c>
      <c r="AO7" s="10">
        <v>74</v>
      </c>
      <c r="AP7" s="10">
        <v>94</v>
      </c>
      <c r="AQ7" s="8">
        <v>85</v>
      </c>
      <c r="AR7" s="9" t="s">
        <v>27</v>
      </c>
      <c r="AS7" s="9" t="s">
        <v>27</v>
      </c>
      <c r="AT7" s="9" t="s">
        <v>27</v>
      </c>
      <c r="AU7" s="9" t="s">
        <v>27</v>
      </c>
      <c r="AV7" s="9" t="s">
        <v>27</v>
      </c>
      <c r="AW7" s="9" t="s">
        <v>27</v>
      </c>
      <c r="AX7" s="9" t="s">
        <v>27</v>
      </c>
      <c r="AY7" s="9" t="s">
        <v>27</v>
      </c>
      <c r="AZ7" s="9"/>
      <c r="BA7" s="9"/>
      <c r="BB7" s="9"/>
      <c r="BC7" s="9"/>
      <c r="BD7" s="9"/>
      <c r="BE7" s="9"/>
      <c r="BF7" s="9"/>
      <c r="BG7" s="9"/>
      <c r="BH7" s="21">
        <f>AI7*1.5+AJ7*2+AK7*2.5+AL7*1.5+AM7*2.5+AN7*2+AO7*3+AP7*2+AQ7*2</f>
        <v>1635.5</v>
      </c>
      <c r="BI7" s="22">
        <v>19</v>
      </c>
      <c r="BJ7" s="21">
        <f t="shared" si="1"/>
        <v>86.078947368421055</v>
      </c>
      <c r="BK7" s="24">
        <f t="shared" si="2"/>
        <v>3960.5</v>
      </c>
      <c r="BL7" s="24">
        <f t="shared" si="3"/>
        <v>46</v>
      </c>
      <c r="BM7" s="25">
        <f t="shared" si="4"/>
        <v>86.097826086956516</v>
      </c>
      <c r="BN7" s="24">
        <v>0</v>
      </c>
      <c r="BO7" s="25">
        <f t="shared" si="5"/>
        <v>86.097826086956516</v>
      </c>
    </row>
    <row r="8" spans="1:67" x14ac:dyDescent="0.15">
      <c r="A8" s="10">
        <v>5</v>
      </c>
      <c r="B8" s="8">
        <v>120906144</v>
      </c>
      <c r="C8" s="9" t="s">
        <v>64</v>
      </c>
      <c r="D8" s="10">
        <v>87</v>
      </c>
      <c r="E8" s="10">
        <v>87</v>
      </c>
      <c r="F8" s="8">
        <v>85</v>
      </c>
      <c r="G8" s="10">
        <v>85</v>
      </c>
      <c r="H8" s="8">
        <v>65</v>
      </c>
      <c r="I8" s="8">
        <v>85</v>
      </c>
      <c r="J8" s="10">
        <v>86</v>
      </c>
      <c r="K8" s="10">
        <v>85</v>
      </c>
      <c r="L8" s="11">
        <v>95</v>
      </c>
      <c r="M8" s="11">
        <v>86</v>
      </c>
      <c r="N8" s="11">
        <v>92</v>
      </c>
      <c r="O8" s="12" t="s">
        <v>27</v>
      </c>
      <c r="P8" s="9" t="s">
        <v>27</v>
      </c>
      <c r="Q8" s="9" t="s">
        <v>27</v>
      </c>
      <c r="R8" s="9" t="s">
        <v>27</v>
      </c>
      <c r="S8" s="9" t="s">
        <v>27</v>
      </c>
      <c r="T8" s="8">
        <v>75</v>
      </c>
      <c r="U8" s="9" t="s">
        <v>27</v>
      </c>
      <c r="V8" s="9" t="s">
        <v>27</v>
      </c>
      <c r="W8" s="9" t="s">
        <v>27</v>
      </c>
      <c r="X8" s="9" t="s">
        <v>27</v>
      </c>
      <c r="Y8" s="9"/>
      <c r="Z8" s="9"/>
      <c r="AA8" s="9"/>
      <c r="AB8" s="9"/>
      <c r="AC8" s="22">
        <f>D8*2.5+E8*3+F8*1+G8*3+H8*1.5+I8*1+J8*2.5+K8*2+L8*2+M8*3.5+N8*3+T8*2</f>
        <v>2303</v>
      </c>
      <c r="AD8" s="22">
        <v>27</v>
      </c>
      <c r="AE8" s="22">
        <f t="shared" si="0"/>
        <v>85.296296296296291</v>
      </c>
      <c r="AG8" s="8">
        <v>120906144</v>
      </c>
      <c r="AH8" s="9" t="s">
        <v>64</v>
      </c>
      <c r="AI8" s="10">
        <v>88</v>
      </c>
      <c r="AJ8" s="10">
        <v>85</v>
      </c>
      <c r="AK8" s="10">
        <v>88</v>
      </c>
      <c r="AL8" s="10">
        <v>84</v>
      </c>
      <c r="AM8" s="10">
        <v>95</v>
      </c>
      <c r="AN8" s="10">
        <v>80</v>
      </c>
      <c r="AO8" s="10">
        <v>83</v>
      </c>
      <c r="AP8" s="10">
        <v>94</v>
      </c>
      <c r="AQ8" s="8">
        <v>85</v>
      </c>
      <c r="AR8" s="9" t="s">
        <v>27</v>
      </c>
      <c r="AS8" s="9" t="s">
        <v>27</v>
      </c>
      <c r="AT8" s="9" t="s">
        <v>27</v>
      </c>
      <c r="AU8" s="9" t="s">
        <v>27</v>
      </c>
      <c r="AV8" s="9" t="s">
        <v>27</v>
      </c>
      <c r="AW8" s="9" t="s">
        <v>27</v>
      </c>
      <c r="AX8" s="9" t="s">
        <v>27</v>
      </c>
      <c r="AY8" s="9" t="s">
        <v>27</v>
      </c>
      <c r="AZ8" s="9"/>
      <c r="BA8" s="9"/>
      <c r="BB8" s="9"/>
      <c r="BC8" s="9"/>
      <c r="BD8" s="9"/>
      <c r="BE8" s="9"/>
      <c r="BF8" s="9"/>
      <c r="BG8" s="9"/>
      <c r="BH8" s="21">
        <f>AI8*1.5+AJ8*2+AK8*2.5+AL8*1.5+AM8*2.5+AN8*2+AO8*3+AP8*2+AQ8*2</f>
        <v>1652.5</v>
      </c>
      <c r="BI8" s="22">
        <v>19</v>
      </c>
      <c r="BJ8" s="21">
        <f t="shared" si="1"/>
        <v>86.973684210526315</v>
      </c>
      <c r="BK8" s="24">
        <f t="shared" si="2"/>
        <v>3955.5</v>
      </c>
      <c r="BL8" s="24">
        <f t="shared" si="3"/>
        <v>46</v>
      </c>
      <c r="BM8" s="25">
        <f t="shared" si="4"/>
        <v>85.989130434782609</v>
      </c>
      <c r="BN8" s="24">
        <v>0</v>
      </c>
      <c r="BO8" s="25">
        <f t="shared" si="5"/>
        <v>85.989130434782609</v>
      </c>
    </row>
    <row r="9" spans="1:67" x14ac:dyDescent="0.15">
      <c r="A9" s="10">
        <v>6</v>
      </c>
      <c r="B9" s="8">
        <v>120906347</v>
      </c>
      <c r="C9" s="9" t="s">
        <v>141</v>
      </c>
      <c r="D9" s="10">
        <v>81</v>
      </c>
      <c r="E9" s="10">
        <v>91</v>
      </c>
      <c r="F9" s="8">
        <v>85</v>
      </c>
      <c r="G9" s="10">
        <v>85</v>
      </c>
      <c r="H9" s="8">
        <v>85</v>
      </c>
      <c r="I9" s="8">
        <v>95</v>
      </c>
      <c r="J9" s="10">
        <v>90</v>
      </c>
      <c r="K9" s="10">
        <v>77</v>
      </c>
      <c r="L9" s="11">
        <v>94</v>
      </c>
      <c r="M9" s="11">
        <v>93</v>
      </c>
      <c r="N9" s="11">
        <v>79</v>
      </c>
      <c r="O9" s="12" t="s">
        <v>27</v>
      </c>
      <c r="P9" s="9" t="s">
        <v>27</v>
      </c>
      <c r="Q9" s="9" t="s">
        <v>27</v>
      </c>
      <c r="R9" s="9" t="s">
        <v>27</v>
      </c>
      <c r="S9" s="9" t="s">
        <v>27</v>
      </c>
      <c r="T9" s="9" t="s">
        <v>27</v>
      </c>
      <c r="U9" s="9" t="s">
        <v>27</v>
      </c>
      <c r="V9" s="9" t="s">
        <v>27</v>
      </c>
      <c r="W9" s="9" t="s">
        <v>27</v>
      </c>
      <c r="X9" s="9" t="s">
        <v>27</v>
      </c>
      <c r="Y9" s="9"/>
      <c r="Z9" s="9"/>
      <c r="AA9" s="9"/>
      <c r="AB9" s="9"/>
      <c r="AC9" s="22">
        <f>D9*2.5+E9*3+F9*1+G9*3+H9*1.5+I9*1+J9*2.5+K9*2+L9*2+M9*3.5+N9*3</f>
        <v>2167.5</v>
      </c>
      <c r="AD9" s="22">
        <v>25</v>
      </c>
      <c r="AE9" s="22">
        <f t="shared" si="0"/>
        <v>86.7</v>
      </c>
      <c r="AG9" s="8">
        <v>120906347</v>
      </c>
      <c r="AH9" s="9" t="s">
        <v>141</v>
      </c>
      <c r="AI9" s="10">
        <v>89</v>
      </c>
      <c r="AJ9" s="10">
        <v>92</v>
      </c>
      <c r="AK9" s="10">
        <v>77</v>
      </c>
      <c r="AL9" s="9" t="s">
        <v>27</v>
      </c>
      <c r="AM9" s="10">
        <v>86</v>
      </c>
      <c r="AN9" s="10">
        <v>89</v>
      </c>
      <c r="AO9" s="10">
        <v>72</v>
      </c>
      <c r="AP9" s="10">
        <v>96</v>
      </c>
      <c r="AQ9" s="8">
        <v>85</v>
      </c>
      <c r="AR9" s="8">
        <v>85</v>
      </c>
      <c r="AS9" s="9" t="s">
        <v>27</v>
      </c>
      <c r="AT9" s="9" t="s">
        <v>27</v>
      </c>
      <c r="AU9" s="9" t="s">
        <v>27</v>
      </c>
      <c r="AV9" s="9" t="s">
        <v>27</v>
      </c>
      <c r="AW9" s="9" t="s">
        <v>27</v>
      </c>
      <c r="AX9" s="9" t="s">
        <v>27</v>
      </c>
      <c r="AY9" s="9" t="s">
        <v>27</v>
      </c>
      <c r="AZ9" s="9"/>
      <c r="BA9" s="9"/>
      <c r="BB9" s="9"/>
      <c r="BC9" s="9"/>
      <c r="BD9" s="9"/>
      <c r="BE9" s="9"/>
      <c r="BF9" s="9"/>
      <c r="BG9" s="9"/>
      <c r="BH9" s="21">
        <f>AI9*1.5+AJ9*2+AK9*2.5+AM9*2.5+AN9*2+AO9*3+AP9*2+AQ9*2+AR9*1</f>
        <v>1566</v>
      </c>
      <c r="BI9" s="22">
        <v>18.5</v>
      </c>
      <c r="BJ9" s="21">
        <f t="shared" si="1"/>
        <v>84.648648648648646</v>
      </c>
      <c r="BK9" s="24">
        <f t="shared" si="2"/>
        <v>3733.5</v>
      </c>
      <c r="BL9" s="24">
        <f t="shared" si="3"/>
        <v>43.5</v>
      </c>
      <c r="BM9" s="25">
        <f t="shared" si="4"/>
        <v>85.827586206896555</v>
      </c>
      <c r="BN9" s="24">
        <v>0</v>
      </c>
      <c r="BO9" s="25">
        <f t="shared" si="5"/>
        <v>85.827586206896555</v>
      </c>
    </row>
    <row r="10" spans="1:67" x14ac:dyDescent="0.15">
      <c r="A10" s="10">
        <v>7</v>
      </c>
      <c r="B10" s="8">
        <v>120906141</v>
      </c>
      <c r="C10" s="9" t="s">
        <v>62</v>
      </c>
      <c r="D10" s="10">
        <v>78</v>
      </c>
      <c r="E10" s="10">
        <v>93</v>
      </c>
      <c r="F10" s="8">
        <v>85</v>
      </c>
      <c r="G10" s="10">
        <v>89</v>
      </c>
      <c r="H10" s="8">
        <v>75</v>
      </c>
      <c r="I10" s="8">
        <v>85</v>
      </c>
      <c r="J10" s="10">
        <v>92</v>
      </c>
      <c r="K10" s="10">
        <v>74</v>
      </c>
      <c r="L10" s="11">
        <v>90</v>
      </c>
      <c r="M10" s="11">
        <v>94</v>
      </c>
      <c r="N10" s="11">
        <v>86</v>
      </c>
      <c r="O10" s="12" t="s">
        <v>27</v>
      </c>
      <c r="P10" s="9" t="s">
        <v>27</v>
      </c>
      <c r="Q10" s="9" t="s">
        <v>27</v>
      </c>
      <c r="R10" s="9" t="s">
        <v>27</v>
      </c>
      <c r="S10" s="9" t="s">
        <v>27</v>
      </c>
      <c r="T10" s="8">
        <v>75</v>
      </c>
      <c r="U10" s="9" t="s">
        <v>27</v>
      </c>
      <c r="V10" s="9" t="s">
        <v>27</v>
      </c>
      <c r="W10" s="9" t="s">
        <v>27</v>
      </c>
      <c r="X10" s="9" t="s">
        <v>27</v>
      </c>
      <c r="Y10" s="9"/>
      <c r="Z10" s="9"/>
      <c r="AA10" s="9"/>
      <c r="AB10" s="9"/>
      <c r="AC10" s="22">
        <f>D10*2.5+E10*3+F10*1+G10*3+H10*1.5+I10*1+J10*2.5+K10*2+L10*2+M10*3.5+N10*3+T10*2</f>
        <v>2318.5</v>
      </c>
      <c r="AD10" s="22">
        <v>27</v>
      </c>
      <c r="AE10" s="22">
        <f t="shared" si="0"/>
        <v>85.870370370370367</v>
      </c>
      <c r="AG10" s="8">
        <v>120906141</v>
      </c>
      <c r="AH10" s="9" t="s">
        <v>62</v>
      </c>
      <c r="AI10" s="10">
        <v>92</v>
      </c>
      <c r="AJ10" s="10">
        <v>88</v>
      </c>
      <c r="AK10" s="10">
        <v>80</v>
      </c>
      <c r="AL10" s="10">
        <v>80</v>
      </c>
      <c r="AM10" s="10">
        <v>92</v>
      </c>
      <c r="AN10" s="10">
        <v>76</v>
      </c>
      <c r="AO10" s="10">
        <v>72</v>
      </c>
      <c r="AP10" s="10">
        <v>93</v>
      </c>
      <c r="AQ10" s="8">
        <v>85</v>
      </c>
      <c r="AR10" s="8">
        <v>95</v>
      </c>
      <c r="AS10" s="9" t="s">
        <v>27</v>
      </c>
      <c r="AT10" s="9" t="s">
        <v>27</v>
      </c>
      <c r="AU10" s="9" t="s">
        <v>27</v>
      </c>
      <c r="AV10" s="9" t="s">
        <v>27</v>
      </c>
      <c r="AW10" s="9" t="s">
        <v>27</v>
      </c>
      <c r="AX10" s="9" t="s">
        <v>27</v>
      </c>
      <c r="AY10" s="9" t="s">
        <v>27</v>
      </c>
      <c r="AZ10" s="9"/>
      <c r="BA10" s="9"/>
      <c r="BB10" s="9"/>
      <c r="BC10" s="9"/>
      <c r="BD10" s="9"/>
      <c r="BE10" s="9"/>
      <c r="BF10" s="9"/>
      <c r="BG10" s="9"/>
      <c r="BH10" s="21">
        <f>AI10*1.5+AJ10*2+AK10*2.5+AL10*1.5+AM10*2.5+AN10*2+AO10*3+AP10*2+AQ10*2+AR10*1</f>
        <v>1683</v>
      </c>
      <c r="BI10" s="22">
        <v>20</v>
      </c>
      <c r="BJ10" s="21">
        <f t="shared" si="1"/>
        <v>84.15</v>
      </c>
      <c r="BK10" s="24">
        <f t="shared" si="2"/>
        <v>4001.5</v>
      </c>
      <c r="BL10" s="24">
        <f t="shared" si="3"/>
        <v>47</v>
      </c>
      <c r="BM10" s="25">
        <f t="shared" si="4"/>
        <v>85.138297872340431</v>
      </c>
      <c r="BN10" s="24">
        <v>0.5</v>
      </c>
      <c r="BO10" s="25">
        <f t="shared" si="5"/>
        <v>85.638297872340431</v>
      </c>
    </row>
    <row r="11" spans="1:67" x14ac:dyDescent="0.15">
      <c r="A11" s="10">
        <v>8</v>
      </c>
      <c r="B11" s="8">
        <v>120906312</v>
      </c>
      <c r="C11" s="9" t="s">
        <v>110</v>
      </c>
      <c r="D11" s="10">
        <v>80</v>
      </c>
      <c r="E11" s="10">
        <v>78</v>
      </c>
      <c r="F11" s="8">
        <v>85</v>
      </c>
      <c r="G11" s="10">
        <v>86</v>
      </c>
      <c r="H11" s="8">
        <v>75</v>
      </c>
      <c r="I11" s="8">
        <v>95</v>
      </c>
      <c r="J11" s="10">
        <v>93</v>
      </c>
      <c r="K11" s="10">
        <v>75</v>
      </c>
      <c r="L11" s="11">
        <v>92</v>
      </c>
      <c r="M11" s="11">
        <v>91</v>
      </c>
      <c r="N11" s="11">
        <v>79</v>
      </c>
      <c r="O11" s="12" t="s">
        <v>27</v>
      </c>
      <c r="P11" s="9" t="s">
        <v>27</v>
      </c>
      <c r="Q11" s="9" t="s">
        <v>27</v>
      </c>
      <c r="R11" s="9" t="s">
        <v>27</v>
      </c>
      <c r="S11" s="9" t="s">
        <v>27</v>
      </c>
      <c r="T11" s="9" t="s">
        <v>27</v>
      </c>
      <c r="U11" s="9" t="s">
        <v>27</v>
      </c>
      <c r="V11" s="9" t="s">
        <v>27</v>
      </c>
      <c r="W11" s="9" t="s">
        <v>27</v>
      </c>
      <c r="X11" s="9" t="s">
        <v>27</v>
      </c>
      <c r="Y11" s="9"/>
      <c r="Z11" s="9"/>
      <c r="AA11" s="9"/>
      <c r="AB11" s="9"/>
      <c r="AC11" s="22">
        <f>D11*2.5+E11*3+F11*1+G11*3+H11*1.5+I11*1+J11*2.5+K11*2+L11*2+M11*3.5+N11*3</f>
        <v>2106.5</v>
      </c>
      <c r="AD11" s="22">
        <v>25</v>
      </c>
      <c r="AE11" s="22">
        <f t="shared" si="0"/>
        <v>84.26</v>
      </c>
      <c r="AG11" s="8">
        <v>120906312</v>
      </c>
      <c r="AH11" s="9" t="s">
        <v>110</v>
      </c>
      <c r="AI11" s="9" t="s">
        <v>27</v>
      </c>
      <c r="AJ11" s="10">
        <v>93</v>
      </c>
      <c r="AK11" s="10">
        <v>93</v>
      </c>
      <c r="AL11" s="10">
        <v>86</v>
      </c>
      <c r="AM11" s="10">
        <v>85</v>
      </c>
      <c r="AN11" s="10">
        <v>92</v>
      </c>
      <c r="AO11" s="10">
        <v>69</v>
      </c>
      <c r="AP11" s="10">
        <v>96</v>
      </c>
      <c r="AQ11" s="8">
        <v>95</v>
      </c>
      <c r="AR11" s="9" t="s">
        <v>27</v>
      </c>
      <c r="AS11" s="9" t="s">
        <v>27</v>
      </c>
      <c r="AT11" s="9" t="s">
        <v>27</v>
      </c>
      <c r="AU11" s="9" t="s">
        <v>27</v>
      </c>
      <c r="AV11" s="9" t="s">
        <v>27</v>
      </c>
      <c r="AW11" s="9" t="s">
        <v>27</v>
      </c>
      <c r="AX11" s="9" t="s">
        <v>27</v>
      </c>
      <c r="AY11" s="9" t="s">
        <v>27</v>
      </c>
      <c r="AZ11" s="9"/>
      <c r="BA11" s="9"/>
      <c r="BB11" s="9"/>
      <c r="BC11" s="9"/>
      <c r="BD11" s="9"/>
      <c r="BE11" s="9"/>
      <c r="BF11" s="9"/>
      <c r="BG11" s="9"/>
      <c r="BH11" s="21">
        <f>AJ11*2+AK11*2.5+AL11*1.5+AM11*2.5+AN11*2+AO11*3+AP11*2+AQ11*2</f>
        <v>1533</v>
      </c>
      <c r="BI11" s="22">
        <v>17.5</v>
      </c>
      <c r="BJ11" s="21">
        <f t="shared" si="1"/>
        <v>87.6</v>
      </c>
      <c r="BK11" s="24">
        <f t="shared" si="2"/>
        <v>3639.5</v>
      </c>
      <c r="BL11" s="24">
        <f t="shared" si="3"/>
        <v>42.5</v>
      </c>
      <c r="BM11" s="25">
        <f t="shared" si="4"/>
        <v>85.635294117647064</v>
      </c>
      <c r="BN11" s="24">
        <v>0</v>
      </c>
      <c r="BO11" s="25">
        <f t="shared" si="5"/>
        <v>85.635294117647064</v>
      </c>
    </row>
    <row r="12" spans="1:67" x14ac:dyDescent="0.15">
      <c r="A12" s="10">
        <v>9</v>
      </c>
      <c r="B12" s="8">
        <v>120407210</v>
      </c>
      <c r="C12" s="9" t="s">
        <v>28</v>
      </c>
      <c r="D12" s="10">
        <v>75</v>
      </c>
      <c r="E12" s="10">
        <v>87</v>
      </c>
      <c r="F12" s="8">
        <v>95</v>
      </c>
      <c r="G12" s="10">
        <v>83</v>
      </c>
      <c r="H12" s="8">
        <v>85</v>
      </c>
      <c r="I12" s="8">
        <v>95</v>
      </c>
      <c r="J12" s="10">
        <v>91</v>
      </c>
      <c r="K12" s="10">
        <v>86</v>
      </c>
      <c r="L12" s="11">
        <v>93</v>
      </c>
      <c r="M12" s="11">
        <v>82</v>
      </c>
      <c r="N12" s="11">
        <v>79</v>
      </c>
      <c r="O12" s="12" t="s">
        <v>27</v>
      </c>
      <c r="P12" s="10">
        <v>81</v>
      </c>
      <c r="Q12" s="9" t="s">
        <v>27</v>
      </c>
      <c r="R12" s="9" t="s">
        <v>27</v>
      </c>
      <c r="S12" s="9" t="s">
        <v>27</v>
      </c>
      <c r="T12" s="9" t="s">
        <v>27</v>
      </c>
      <c r="U12" s="9" t="s">
        <v>27</v>
      </c>
      <c r="V12" s="9" t="s">
        <v>27</v>
      </c>
      <c r="W12" s="9" t="s">
        <v>27</v>
      </c>
      <c r="X12" s="9" t="s">
        <v>27</v>
      </c>
      <c r="Y12" s="9" t="s">
        <v>27</v>
      </c>
      <c r="Z12" s="9" t="s">
        <v>27</v>
      </c>
      <c r="AA12" s="10">
        <v>81</v>
      </c>
      <c r="AB12" s="9" t="s">
        <v>27</v>
      </c>
      <c r="AC12" s="22">
        <f>D12*2.5+E12*3+F12*1+G12*3+H12*1.5+I12*1+J12*2.5+K12*2+L12*2+M12*3.5+N12*3+P12*2+AA12*2</f>
        <v>2448.5</v>
      </c>
      <c r="AD12" s="22">
        <v>29</v>
      </c>
      <c r="AE12" s="22">
        <f t="shared" si="0"/>
        <v>84.431034482758619</v>
      </c>
      <c r="AG12" s="8">
        <v>120407210</v>
      </c>
      <c r="AH12" s="9" t="s">
        <v>28</v>
      </c>
      <c r="AI12" s="10">
        <v>87</v>
      </c>
      <c r="AJ12" s="10">
        <v>89</v>
      </c>
      <c r="AK12" s="10">
        <v>85</v>
      </c>
      <c r="AL12" s="10">
        <v>82</v>
      </c>
      <c r="AM12" s="10">
        <v>95</v>
      </c>
      <c r="AN12" s="10">
        <v>85</v>
      </c>
      <c r="AO12" s="10">
        <v>82</v>
      </c>
      <c r="AP12" s="10">
        <v>95</v>
      </c>
      <c r="AQ12" s="8">
        <v>75</v>
      </c>
      <c r="AR12" s="8">
        <v>85</v>
      </c>
      <c r="AS12" s="9" t="s">
        <v>27</v>
      </c>
      <c r="AT12" s="9" t="s">
        <v>27</v>
      </c>
      <c r="AU12" s="9" t="s">
        <v>27</v>
      </c>
      <c r="AV12" s="9" t="s">
        <v>27</v>
      </c>
      <c r="AW12" s="9" t="s">
        <v>27</v>
      </c>
      <c r="AX12" s="9" t="s">
        <v>27</v>
      </c>
      <c r="AY12" s="9" t="s">
        <v>27</v>
      </c>
      <c r="AZ12" s="16" t="s">
        <v>27</v>
      </c>
      <c r="BA12" s="16" t="s">
        <v>27</v>
      </c>
      <c r="BB12" s="16" t="s">
        <v>27</v>
      </c>
      <c r="BC12" s="16" t="s">
        <v>27</v>
      </c>
      <c r="BD12" s="16" t="s">
        <v>27</v>
      </c>
      <c r="BE12" s="16" t="s">
        <v>27</v>
      </c>
      <c r="BF12" s="16" t="s">
        <v>27</v>
      </c>
      <c r="BG12" s="16" t="s">
        <v>27</v>
      </c>
      <c r="BH12" s="21">
        <f>AI12*1.5+AJ12*2+AK12*2.5+AL12*1.5+AM12*2.5+AN12*2+AO12*3+AP12*2+AQ12*2+AR12*1</f>
        <v>1722.5</v>
      </c>
      <c r="BI12" s="22">
        <v>20</v>
      </c>
      <c r="BJ12" s="21">
        <f t="shared" si="1"/>
        <v>86.125</v>
      </c>
      <c r="BK12" s="24">
        <f t="shared" si="2"/>
        <v>4171</v>
      </c>
      <c r="BL12" s="24">
        <f t="shared" si="3"/>
        <v>49</v>
      </c>
      <c r="BM12" s="25">
        <f t="shared" si="4"/>
        <v>85.122448979591837</v>
      </c>
      <c r="BN12" s="24">
        <v>0</v>
      </c>
      <c r="BO12" s="25">
        <f t="shared" si="5"/>
        <v>85.122448979591837</v>
      </c>
    </row>
    <row r="13" spans="1:67" x14ac:dyDescent="0.15">
      <c r="A13" s="10">
        <v>10</v>
      </c>
      <c r="B13" s="8">
        <v>120906219</v>
      </c>
      <c r="C13" s="9" t="s">
        <v>78</v>
      </c>
      <c r="D13" s="10">
        <v>74</v>
      </c>
      <c r="E13" s="10">
        <v>82</v>
      </c>
      <c r="F13" s="8">
        <v>85</v>
      </c>
      <c r="G13" s="10">
        <v>80</v>
      </c>
      <c r="H13" s="8">
        <v>85</v>
      </c>
      <c r="I13" s="8">
        <v>85</v>
      </c>
      <c r="J13" s="10">
        <v>89</v>
      </c>
      <c r="K13" s="10">
        <v>81</v>
      </c>
      <c r="L13" s="11">
        <v>88</v>
      </c>
      <c r="M13" s="11">
        <v>70</v>
      </c>
      <c r="N13" s="11">
        <v>87</v>
      </c>
      <c r="O13" s="12" t="s">
        <v>27</v>
      </c>
      <c r="P13" s="9" t="s">
        <v>27</v>
      </c>
      <c r="Q13" s="9" t="s">
        <v>27</v>
      </c>
      <c r="R13" s="9" t="s">
        <v>27</v>
      </c>
      <c r="S13" s="9" t="s">
        <v>27</v>
      </c>
      <c r="T13" s="9" t="s">
        <v>27</v>
      </c>
      <c r="U13" s="9" t="s">
        <v>27</v>
      </c>
      <c r="V13" s="9" t="s">
        <v>27</v>
      </c>
      <c r="W13" s="9" t="s">
        <v>27</v>
      </c>
      <c r="X13" s="9" t="s">
        <v>27</v>
      </c>
      <c r="Y13" s="9"/>
      <c r="Z13" s="9"/>
      <c r="AA13" s="9"/>
      <c r="AB13" s="9"/>
      <c r="AC13" s="22">
        <f>D13*2.5+E13*3+F13*1+G13*3+H13*1.5+I13*1+J13*2.5+K13*2+L13*2+M13*3.5+N13*3</f>
        <v>2035</v>
      </c>
      <c r="AD13" s="22">
        <v>25</v>
      </c>
      <c r="AE13" s="22">
        <f t="shared" si="0"/>
        <v>81.400000000000006</v>
      </c>
      <c r="AG13" s="8">
        <v>120906219</v>
      </c>
      <c r="AH13" s="9" t="s">
        <v>78</v>
      </c>
      <c r="AI13" s="10">
        <v>92</v>
      </c>
      <c r="AJ13" s="10">
        <v>91</v>
      </c>
      <c r="AK13" s="10">
        <v>89</v>
      </c>
      <c r="AL13" s="10">
        <v>85</v>
      </c>
      <c r="AM13" s="10">
        <v>83</v>
      </c>
      <c r="AN13" s="9" t="s">
        <v>27</v>
      </c>
      <c r="AO13" s="10">
        <v>70</v>
      </c>
      <c r="AP13" s="10">
        <v>96</v>
      </c>
      <c r="AQ13" s="8">
        <v>95</v>
      </c>
      <c r="AR13" s="8">
        <v>85</v>
      </c>
      <c r="AS13" s="9" t="s">
        <v>27</v>
      </c>
      <c r="AT13" s="9" t="s">
        <v>27</v>
      </c>
      <c r="AU13" s="9" t="s">
        <v>27</v>
      </c>
      <c r="AV13" s="9" t="s">
        <v>27</v>
      </c>
      <c r="AW13" s="9" t="s">
        <v>27</v>
      </c>
      <c r="AX13" s="9" t="s">
        <v>27</v>
      </c>
      <c r="AY13" s="9" t="s">
        <v>27</v>
      </c>
      <c r="AZ13" s="9"/>
      <c r="BA13" s="9"/>
      <c r="BB13" s="9"/>
      <c r="BC13" s="9"/>
      <c r="BD13" s="9"/>
      <c r="BE13" s="9"/>
      <c r="BF13" s="9"/>
      <c r="BG13" s="9"/>
      <c r="BH13" s="21">
        <f>AI13*1.5+AJ13*2+AK13*2.5+AL13*1.5+AM13*2.5+AO13*3+AP13*2+AQ13*2+AR13*1</f>
        <v>1554.5</v>
      </c>
      <c r="BI13" s="22">
        <v>18</v>
      </c>
      <c r="BJ13" s="21">
        <f t="shared" si="1"/>
        <v>86.361111111111114</v>
      </c>
      <c r="BK13" s="24">
        <f t="shared" si="2"/>
        <v>3589.5</v>
      </c>
      <c r="BL13" s="24">
        <f t="shared" si="3"/>
        <v>43</v>
      </c>
      <c r="BM13" s="25">
        <f t="shared" si="4"/>
        <v>83.476744186046517</v>
      </c>
      <c r="BN13" s="24">
        <v>0</v>
      </c>
      <c r="BO13" s="25">
        <f t="shared" si="5"/>
        <v>83.476744186046517</v>
      </c>
    </row>
    <row r="14" spans="1:67" x14ac:dyDescent="0.15">
      <c r="A14" s="10">
        <v>11</v>
      </c>
      <c r="B14" s="8">
        <v>120906346</v>
      </c>
      <c r="C14" s="9" t="s">
        <v>140</v>
      </c>
      <c r="D14" s="10">
        <v>64</v>
      </c>
      <c r="E14" s="10">
        <v>69</v>
      </c>
      <c r="F14" s="8">
        <v>95</v>
      </c>
      <c r="G14" s="10">
        <v>77</v>
      </c>
      <c r="H14" s="8">
        <v>95</v>
      </c>
      <c r="I14" s="8">
        <v>85</v>
      </c>
      <c r="J14" s="10">
        <v>88</v>
      </c>
      <c r="K14" s="10">
        <v>73</v>
      </c>
      <c r="L14" s="11">
        <v>86</v>
      </c>
      <c r="M14" s="11">
        <v>77</v>
      </c>
      <c r="N14" s="11">
        <v>86</v>
      </c>
      <c r="O14" s="12" t="s">
        <v>27</v>
      </c>
      <c r="P14" s="9" t="s">
        <v>27</v>
      </c>
      <c r="Q14" s="9" t="s">
        <v>27</v>
      </c>
      <c r="R14" s="9" t="s">
        <v>27</v>
      </c>
      <c r="S14" s="9" t="s">
        <v>27</v>
      </c>
      <c r="T14" s="9" t="s">
        <v>27</v>
      </c>
      <c r="U14" s="9" t="s">
        <v>27</v>
      </c>
      <c r="V14" s="9" t="s">
        <v>27</v>
      </c>
      <c r="W14" s="9" t="s">
        <v>27</v>
      </c>
      <c r="X14" s="9" t="s">
        <v>27</v>
      </c>
      <c r="Y14" s="9"/>
      <c r="Z14" s="9"/>
      <c r="AA14" s="9"/>
      <c r="AB14" s="9"/>
      <c r="AC14" s="22">
        <f>D14*2.5+E14*3+F14*1+G14*3+H14*1.5+I14*1+J14*2.5+K14*2+L14*2+M14*3.5+N14*3</f>
        <v>1986</v>
      </c>
      <c r="AD14" s="22">
        <v>25</v>
      </c>
      <c r="AE14" s="22">
        <f t="shared" si="0"/>
        <v>79.44</v>
      </c>
      <c r="AG14" s="8">
        <v>120906346</v>
      </c>
      <c r="AH14" s="9" t="s">
        <v>140</v>
      </c>
      <c r="AI14" s="10">
        <v>90</v>
      </c>
      <c r="AJ14" s="10">
        <v>90</v>
      </c>
      <c r="AK14" s="10">
        <v>85</v>
      </c>
      <c r="AL14" s="10">
        <v>91</v>
      </c>
      <c r="AM14" s="10">
        <v>92</v>
      </c>
      <c r="AN14" s="10">
        <v>87</v>
      </c>
      <c r="AO14" s="10">
        <v>78</v>
      </c>
      <c r="AP14" s="10">
        <v>92</v>
      </c>
      <c r="AQ14" s="8">
        <v>85</v>
      </c>
      <c r="AR14" s="8">
        <v>85</v>
      </c>
      <c r="AS14" s="9" t="s">
        <v>27</v>
      </c>
      <c r="AT14" s="9" t="s">
        <v>27</v>
      </c>
      <c r="AU14" s="9" t="s">
        <v>27</v>
      </c>
      <c r="AV14" s="9" t="s">
        <v>27</v>
      </c>
      <c r="AW14" s="9" t="s">
        <v>27</v>
      </c>
      <c r="AX14" s="9" t="s">
        <v>27</v>
      </c>
      <c r="AY14" s="9" t="s">
        <v>27</v>
      </c>
      <c r="AZ14" s="9"/>
      <c r="BA14" s="9"/>
      <c r="BB14" s="9"/>
      <c r="BC14" s="9"/>
      <c r="BD14" s="9"/>
      <c r="BE14" s="9"/>
      <c r="BF14" s="9"/>
      <c r="BG14" s="9"/>
      <c r="BH14" s="21">
        <f>AI14*1.5+AJ14*2+AK14*2.5+AL14*1.5+AM14*2.5+AN14*2+AO14*3+AP14*2+AQ14*2+AR14*1</f>
        <v>1741</v>
      </c>
      <c r="BI14" s="22">
        <v>20</v>
      </c>
      <c r="BJ14" s="21">
        <f t="shared" si="1"/>
        <v>87.05</v>
      </c>
      <c r="BK14" s="24">
        <f t="shared" si="2"/>
        <v>3727</v>
      </c>
      <c r="BL14" s="24">
        <f t="shared" si="3"/>
        <v>45</v>
      </c>
      <c r="BM14" s="25">
        <f t="shared" si="4"/>
        <v>82.822222222222223</v>
      </c>
      <c r="BN14" s="24">
        <v>0.5</v>
      </c>
      <c r="BO14" s="25">
        <f t="shared" si="5"/>
        <v>83.322222222222223</v>
      </c>
    </row>
    <row r="15" spans="1:67" x14ac:dyDescent="0.15">
      <c r="A15" s="10">
        <v>12</v>
      </c>
      <c r="B15" s="8">
        <v>120909327</v>
      </c>
      <c r="C15" s="9" t="s">
        <v>144</v>
      </c>
      <c r="D15" s="10">
        <v>81</v>
      </c>
      <c r="E15" s="10">
        <v>93</v>
      </c>
      <c r="F15" s="8">
        <v>85</v>
      </c>
      <c r="G15" s="10">
        <v>83</v>
      </c>
      <c r="H15" s="8">
        <v>65</v>
      </c>
      <c r="I15" s="8">
        <v>95</v>
      </c>
      <c r="J15" s="10">
        <v>96</v>
      </c>
      <c r="K15" s="10">
        <v>60</v>
      </c>
      <c r="L15" s="11">
        <v>87</v>
      </c>
      <c r="M15" s="11">
        <v>91</v>
      </c>
      <c r="N15" s="11">
        <v>88</v>
      </c>
      <c r="O15" s="12" t="s">
        <v>27</v>
      </c>
      <c r="P15" s="9" t="s">
        <v>27</v>
      </c>
      <c r="Q15" s="9" t="s">
        <v>27</v>
      </c>
      <c r="R15" s="9" t="s">
        <v>27</v>
      </c>
      <c r="S15" s="9" t="s">
        <v>27</v>
      </c>
      <c r="T15" s="9" t="s">
        <v>27</v>
      </c>
      <c r="U15" s="9" t="s">
        <v>27</v>
      </c>
      <c r="V15" s="9" t="s">
        <v>27</v>
      </c>
      <c r="W15" s="9" t="s">
        <v>27</v>
      </c>
      <c r="X15" s="9" t="s">
        <v>27</v>
      </c>
      <c r="Y15" s="9" t="s">
        <v>27</v>
      </c>
      <c r="Z15" s="9" t="s">
        <v>27</v>
      </c>
      <c r="AA15" s="9" t="s">
        <v>27</v>
      </c>
      <c r="AB15" s="9" t="s">
        <v>27</v>
      </c>
      <c r="AC15" s="22">
        <f>D15*2.5+E15*3+F15*1+G15*3+H15*1.5+I15*1+J15*2.5+K15*2+L15*2+M15*3.5+N15*3</f>
        <v>2124.5</v>
      </c>
      <c r="AD15" s="22">
        <v>25</v>
      </c>
      <c r="AE15" s="22">
        <f t="shared" si="0"/>
        <v>84.98</v>
      </c>
      <c r="AG15" s="8">
        <v>120909327</v>
      </c>
      <c r="AH15" s="9" t="s">
        <v>144</v>
      </c>
      <c r="AI15" s="10">
        <v>89</v>
      </c>
      <c r="AJ15" s="10">
        <v>92</v>
      </c>
      <c r="AK15" s="10">
        <v>79</v>
      </c>
      <c r="AL15" s="10">
        <v>62</v>
      </c>
      <c r="AM15" s="10">
        <v>94</v>
      </c>
      <c r="AN15" s="10">
        <v>80</v>
      </c>
      <c r="AO15" s="10">
        <v>78</v>
      </c>
      <c r="AP15" s="10">
        <v>91</v>
      </c>
      <c r="AQ15" s="8">
        <v>75</v>
      </c>
      <c r="AR15" s="8">
        <v>75</v>
      </c>
      <c r="AS15" s="9" t="s">
        <v>27</v>
      </c>
      <c r="AT15" s="9" t="s">
        <v>27</v>
      </c>
      <c r="AU15" s="9" t="s">
        <v>27</v>
      </c>
      <c r="AV15" s="9" t="s">
        <v>27</v>
      </c>
      <c r="AW15" s="8">
        <v>75</v>
      </c>
      <c r="AX15" s="9" t="s">
        <v>27</v>
      </c>
      <c r="AY15" s="9" t="s">
        <v>27</v>
      </c>
      <c r="AZ15" s="16"/>
      <c r="BA15" s="16"/>
      <c r="BB15" s="17"/>
      <c r="BC15" s="17"/>
      <c r="BD15" s="16">
        <v>75</v>
      </c>
      <c r="BE15" s="16"/>
      <c r="BF15" s="17"/>
      <c r="BG15" s="17">
        <v>81</v>
      </c>
      <c r="BH15" s="21">
        <f>AI15*1.5+AJ15*2+AK15*2.5+AL15*1.5+AM15*2.5+AN15*2+AO15*3+AP15*2+AQ15*2+AR15*1+AW15*1+BD15*1+BG15*2.5</f>
        <v>1996.5</v>
      </c>
      <c r="BI15" s="22">
        <v>24.5</v>
      </c>
      <c r="BJ15" s="21">
        <f t="shared" si="1"/>
        <v>81.489795918367349</v>
      </c>
      <c r="BK15" s="24">
        <f t="shared" si="2"/>
        <v>4121</v>
      </c>
      <c r="BL15" s="24">
        <f t="shared" si="3"/>
        <v>49.5</v>
      </c>
      <c r="BM15" s="25">
        <f t="shared" si="4"/>
        <v>83.252525252525245</v>
      </c>
      <c r="BN15" s="24">
        <v>0</v>
      </c>
      <c r="BO15" s="25">
        <f t="shared" si="5"/>
        <v>83.252525252525245</v>
      </c>
    </row>
    <row r="16" spans="1:67" x14ac:dyDescent="0.15">
      <c r="A16" s="10">
        <v>13</v>
      </c>
      <c r="B16" s="8">
        <v>120906215</v>
      </c>
      <c r="C16" s="9" t="s">
        <v>76</v>
      </c>
      <c r="D16" s="10">
        <v>67</v>
      </c>
      <c r="E16" s="10">
        <v>87</v>
      </c>
      <c r="F16" s="8">
        <v>85</v>
      </c>
      <c r="G16" s="10">
        <v>79</v>
      </c>
      <c r="H16" s="8">
        <v>95</v>
      </c>
      <c r="I16" s="8">
        <v>85</v>
      </c>
      <c r="J16" s="10">
        <v>92</v>
      </c>
      <c r="K16" s="10">
        <v>76</v>
      </c>
      <c r="L16" s="11">
        <v>92</v>
      </c>
      <c r="M16" s="11">
        <v>88</v>
      </c>
      <c r="N16" s="11">
        <v>79</v>
      </c>
      <c r="O16" s="12" t="s">
        <v>27</v>
      </c>
      <c r="P16" s="9" t="s">
        <v>27</v>
      </c>
      <c r="Q16" s="9" t="s">
        <v>27</v>
      </c>
      <c r="R16" s="9" t="s">
        <v>27</v>
      </c>
      <c r="S16" s="9" t="s">
        <v>27</v>
      </c>
      <c r="T16" s="9" t="s">
        <v>27</v>
      </c>
      <c r="U16" s="9" t="s">
        <v>27</v>
      </c>
      <c r="V16" s="9" t="s">
        <v>27</v>
      </c>
      <c r="W16" s="9" t="s">
        <v>27</v>
      </c>
      <c r="X16" s="9" t="s">
        <v>27</v>
      </c>
      <c r="Y16" s="9"/>
      <c r="Z16" s="9"/>
      <c r="AA16" s="9"/>
      <c r="AB16" s="9"/>
      <c r="AC16" s="22">
        <f>D16*2.5+E16*3+F16*1+G16*3+H16*1.5+I16*1+J16*2.5+K16*2+L16*2+M16*3.5+N16*3</f>
        <v>2089</v>
      </c>
      <c r="AD16" s="22">
        <v>25</v>
      </c>
      <c r="AE16" s="22">
        <f t="shared" si="0"/>
        <v>83.56</v>
      </c>
      <c r="AG16" s="8">
        <v>120906215</v>
      </c>
      <c r="AH16" s="9" t="s">
        <v>76</v>
      </c>
      <c r="AI16" s="10">
        <v>92</v>
      </c>
      <c r="AJ16" s="10">
        <v>88</v>
      </c>
      <c r="AK16" s="10">
        <v>87</v>
      </c>
      <c r="AL16" s="10">
        <v>83</v>
      </c>
      <c r="AM16" s="10">
        <v>83</v>
      </c>
      <c r="AN16" s="10">
        <v>83</v>
      </c>
      <c r="AO16" s="10">
        <v>69</v>
      </c>
      <c r="AP16" s="10">
        <v>95</v>
      </c>
      <c r="AQ16" s="8">
        <v>75</v>
      </c>
      <c r="AR16" s="8">
        <v>75</v>
      </c>
      <c r="AS16" s="9" t="s">
        <v>27</v>
      </c>
      <c r="AT16" s="9" t="s">
        <v>27</v>
      </c>
      <c r="AU16" s="9" t="s">
        <v>27</v>
      </c>
      <c r="AV16" s="9" t="s">
        <v>27</v>
      </c>
      <c r="AW16" s="9" t="s">
        <v>27</v>
      </c>
      <c r="AX16" s="9" t="s">
        <v>27</v>
      </c>
      <c r="AY16" s="9" t="s">
        <v>27</v>
      </c>
      <c r="AZ16" s="9"/>
      <c r="BA16" s="9"/>
      <c r="BB16" s="9"/>
      <c r="BC16" s="9"/>
      <c r="BD16" s="9"/>
      <c r="BE16" s="9"/>
      <c r="BF16" s="9"/>
      <c r="BG16" s="9"/>
      <c r="BH16" s="21">
        <f>AI16*1.5+AJ16*2+AK16*2.5+AL16*1.5+AM16*2.5+AN16*2+AO16*3+AP16*2+AQ16*2+AR16*1</f>
        <v>1651.5</v>
      </c>
      <c r="BI16" s="22">
        <v>20</v>
      </c>
      <c r="BJ16" s="21">
        <f t="shared" si="1"/>
        <v>82.575000000000003</v>
      </c>
      <c r="BK16" s="24">
        <f t="shared" si="2"/>
        <v>3740.5</v>
      </c>
      <c r="BL16" s="24">
        <f t="shared" si="3"/>
        <v>45</v>
      </c>
      <c r="BM16" s="25">
        <f t="shared" si="4"/>
        <v>83.12222222222222</v>
      </c>
      <c r="BN16" s="24">
        <v>0</v>
      </c>
      <c r="BO16" s="25">
        <f t="shared" si="5"/>
        <v>83.12222222222222</v>
      </c>
    </row>
    <row r="17" spans="1:67" x14ac:dyDescent="0.15">
      <c r="A17" s="10">
        <v>14</v>
      </c>
      <c r="B17" s="8">
        <v>121006123</v>
      </c>
      <c r="C17" s="9" t="s">
        <v>145</v>
      </c>
      <c r="D17" s="10">
        <v>71</v>
      </c>
      <c r="E17" s="10">
        <v>85</v>
      </c>
      <c r="F17" s="8">
        <v>85</v>
      </c>
      <c r="G17" s="10">
        <v>76</v>
      </c>
      <c r="H17" s="8">
        <v>75</v>
      </c>
      <c r="I17" s="8">
        <v>85</v>
      </c>
      <c r="J17" s="10">
        <v>93</v>
      </c>
      <c r="K17" s="10">
        <v>69</v>
      </c>
      <c r="L17" s="11">
        <v>89</v>
      </c>
      <c r="M17" s="11">
        <v>85</v>
      </c>
      <c r="N17" s="11">
        <v>86</v>
      </c>
      <c r="O17" s="12" t="s">
        <v>27</v>
      </c>
      <c r="P17" s="9" t="s">
        <v>27</v>
      </c>
      <c r="Q17" s="10">
        <v>90</v>
      </c>
      <c r="R17" s="9" t="s">
        <v>27</v>
      </c>
      <c r="S17" s="9" t="s">
        <v>27</v>
      </c>
      <c r="T17" s="9" t="s">
        <v>27</v>
      </c>
      <c r="U17" s="9" t="s">
        <v>27</v>
      </c>
      <c r="V17" s="9" t="s">
        <v>27</v>
      </c>
      <c r="W17" s="9" t="s">
        <v>27</v>
      </c>
      <c r="X17" s="9" t="s">
        <v>27</v>
      </c>
      <c r="Y17" s="9" t="s">
        <v>27</v>
      </c>
      <c r="Z17" s="9" t="s">
        <v>27</v>
      </c>
      <c r="AA17" s="9" t="s">
        <v>27</v>
      </c>
      <c r="AB17" s="9" t="s">
        <v>27</v>
      </c>
      <c r="AC17" s="22">
        <f>D17*2.5+E17*3+F17*1+G17*3+H17*1.5+I17*1+J17*2.5+K17*2+L17*2+M17*3.5+N17*3+Q17*2</f>
        <v>2227</v>
      </c>
      <c r="AD17" s="22">
        <v>27</v>
      </c>
      <c r="AE17" s="22">
        <f t="shared" si="0"/>
        <v>82.481481481481481</v>
      </c>
      <c r="AG17" s="8">
        <v>121006123</v>
      </c>
      <c r="AH17" s="9" t="s">
        <v>145</v>
      </c>
      <c r="AI17" s="10">
        <v>91</v>
      </c>
      <c r="AJ17" s="10">
        <v>85</v>
      </c>
      <c r="AK17" s="10">
        <v>73</v>
      </c>
      <c r="AL17" s="10">
        <v>76</v>
      </c>
      <c r="AM17" s="10">
        <v>81</v>
      </c>
      <c r="AN17" s="10">
        <v>91</v>
      </c>
      <c r="AO17" s="10">
        <v>63</v>
      </c>
      <c r="AP17" s="10">
        <v>91</v>
      </c>
      <c r="AQ17" s="8">
        <v>85</v>
      </c>
      <c r="AR17" s="8">
        <v>85</v>
      </c>
      <c r="AS17" s="9" t="s">
        <v>27</v>
      </c>
      <c r="AT17" s="9" t="s">
        <v>27</v>
      </c>
      <c r="AU17" s="9" t="s">
        <v>27</v>
      </c>
      <c r="AV17" s="9" t="s">
        <v>27</v>
      </c>
      <c r="AW17" s="9" t="s">
        <v>27</v>
      </c>
      <c r="AX17" s="9" t="s">
        <v>27</v>
      </c>
      <c r="AY17" s="9" t="s">
        <v>27</v>
      </c>
      <c r="AZ17" s="16" t="s">
        <v>27</v>
      </c>
      <c r="BA17" s="16" t="s">
        <v>27</v>
      </c>
      <c r="BB17" s="16" t="s">
        <v>27</v>
      </c>
      <c r="BC17" s="16" t="s">
        <v>27</v>
      </c>
      <c r="BD17" s="16" t="s">
        <v>27</v>
      </c>
      <c r="BE17" s="16" t="s">
        <v>27</v>
      </c>
      <c r="BF17" s="16" t="s">
        <v>27</v>
      </c>
      <c r="BG17" s="16" t="s">
        <v>27</v>
      </c>
      <c r="BH17" s="21">
        <f>AI17*1.5+AJ17*2+AK17*2.5+AL17*1.5+AM17*2.5+AN17*2+AO17*3+AP17*2+AQ17*2+AR17*1</f>
        <v>1613.5</v>
      </c>
      <c r="BI17" s="22">
        <v>20</v>
      </c>
      <c r="BJ17" s="21">
        <f t="shared" si="1"/>
        <v>80.674999999999997</v>
      </c>
      <c r="BK17" s="24">
        <f t="shared" si="2"/>
        <v>3840.5</v>
      </c>
      <c r="BL17" s="24">
        <f t="shared" si="3"/>
        <v>47</v>
      </c>
      <c r="BM17" s="25">
        <f t="shared" si="4"/>
        <v>81.712765957446805</v>
      </c>
      <c r="BN17" s="24">
        <v>0</v>
      </c>
      <c r="BO17" s="25">
        <f t="shared" si="5"/>
        <v>81.712765957446805</v>
      </c>
    </row>
    <row r="18" spans="1:67" x14ac:dyDescent="0.15">
      <c r="A18" s="10">
        <v>15</v>
      </c>
      <c r="B18" s="8">
        <v>120906138</v>
      </c>
      <c r="C18" s="9" t="s">
        <v>60</v>
      </c>
      <c r="D18" s="10">
        <v>80</v>
      </c>
      <c r="E18" s="10">
        <v>82</v>
      </c>
      <c r="F18" s="8">
        <v>75</v>
      </c>
      <c r="G18" s="10">
        <v>74</v>
      </c>
      <c r="H18" s="8">
        <v>75</v>
      </c>
      <c r="I18" s="8">
        <v>95</v>
      </c>
      <c r="J18" s="10">
        <v>83</v>
      </c>
      <c r="K18" s="10">
        <v>75</v>
      </c>
      <c r="L18" s="11">
        <v>83</v>
      </c>
      <c r="M18" s="11">
        <v>76</v>
      </c>
      <c r="N18" s="11">
        <v>80</v>
      </c>
      <c r="O18" s="12" t="s">
        <v>27</v>
      </c>
      <c r="P18" s="9" t="s">
        <v>27</v>
      </c>
      <c r="Q18" s="9" t="s">
        <v>27</v>
      </c>
      <c r="R18" s="9" t="s">
        <v>27</v>
      </c>
      <c r="S18" s="9" t="s">
        <v>27</v>
      </c>
      <c r="T18" s="9" t="s">
        <v>27</v>
      </c>
      <c r="U18" s="9" t="s">
        <v>27</v>
      </c>
      <c r="V18" s="9" t="s">
        <v>27</v>
      </c>
      <c r="W18" s="9" t="s">
        <v>27</v>
      </c>
      <c r="X18" s="9" t="s">
        <v>27</v>
      </c>
      <c r="Y18" s="9"/>
      <c r="Z18" s="9"/>
      <c r="AA18" s="9"/>
      <c r="AB18" s="9"/>
      <c r="AC18" s="22">
        <f t="shared" ref="AC18:AC31" si="6">D18*2.5+E18*3+F18*1+G18*3+H18*1.5+I18*1+J18*2.5+K18*2+L18*2+M18*3.5+N18*3</f>
        <v>1980</v>
      </c>
      <c r="AD18" s="22">
        <v>25</v>
      </c>
      <c r="AE18" s="22">
        <f t="shared" si="0"/>
        <v>79.2</v>
      </c>
      <c r="AG18" s="8">
        <v>120906138</v>
      </c>
      <c r="AH18" s="9" t="s">
        <v>60</v>
      </c>
      <c r="AI18" s="10">
        <v>90</v>
      </c>
      <c r="AJ18" s="10">
        <v>79</v>
      </c>
      <c r="AK18" s="10">
        <v>83</v>
      </c>
      <c r="AL18" s="10">
        <v>78</v>
      </c>
      <c r="AM18" s="10">
        <v>84</v>
      </c>
      <c r="AN18" s="10">
        <v>82</v>
      </c>
      <c r="AO18" s="10">
        <v>74</v>
      </c>
      <c r="AP18" s="10">
        <v>93</v>
      </c>
      <c r="AQ18" s="8">
        <v>95</v>
      </c>
      <c r="AR18" s="8">
        <v>85</v>
      </c>
      <c r="AS18" s="9" t="s">
        <v>27</v>
      </c>
      <c r="AT18" s="9" t="s">
        <v>27</v>
      </c>
      <c r="AU18" s="9" t="s">
        <v>27</v>
      </c>
      <c r="AV18" s="9" t="s">
        <v>27</v>
      </c>
      <c r="AW18" s="9" t="s">
        <v>27</v>
      </c>
      <c r="AX18" s="9" t="s">
        <v>27</v>
      </c>
      <c r="AY18" s="9" t="s">
        <v>27</v>
      </c>
      <c r="AZ18" s="9"/>
      <c r="BA18" s="9"/>
      <c r="BB18" s="9"/>
      <c r="BC18" s="9"/>
      <c r="BD18" s="9"/>
      <c r="BE18" s="9"/>
      <c r="BF18" s="9"/>
      <c r="BG18" s="9"/>
      <c r="BH18" s="21">
        <f>AI18*1.5+AJ18*2+AK18*2.5+AL18*1.5+AM18*2.5+AN18*2+AO18*3+AP18*2+AQ18*2+AR18*1</f>
        <v>1674.5</v>
      </c>
      <c r="BI18" s="22">
        <v>20</v>
      </c>
      <c r="BJ18" s="21">
        <f t="shared" si="1"/>
        <v>83.724999999999994</v>
      </c>
      <c r="BK18" s="24">
        <f t="shared" si="2"/>
        <v>3654.5</v>
      </c>
      <c r="BL18" s="24">
        <f t="shared" si="3"/>
        <v>45</v>
      </c>
      <c r="BM18" s="25">
        <f t="shared" si="4"/>
        <v>81.211111111111109</v>
      </c>
      <c r="BN18" s="24">
        <v>0.5</v>
      </c>
      <c r="BO18" s="25">
        <f t="shared" si="5"/>
        <v>81.711111111111109</v>
      </c>
    </row>
    <row r="19" spans="1:67" x14ac:dyDescent="0.15">
      <c r="A19" s="10">
        <v>16</v>
      </c>
      <c r="B19" s="8">
        <v>120906236</v>
      </c>
      <c r="C19" s="9" t="s">
        <v>92</v>
      </c>
      <c r="D19" s="10">
        <v>64</v>
      </c>
      <c r="E19" s="10">
        <v>85</v>
      </c>
      <c r="F19" s="8">
        <v>95</v>
      </c>
      <c r="G19" s="10">
        <v>77</v>
      </c>
      <c r="H19" s="8">
        <v>85</v>
      </c>
      <c r="I19" s="8">
        <v>85</v>
      </c>
      <c r="J19" s="10">
        <v>91</v>
      </c>
      <c r="K19" s="10">
        <v>72</v>
      </c>
      <c r="L19" s="11">
        <v>84</v>
      </c>
      <c r="M19" s="11">
        <v>74</v>
      </c>
      <c r="N19" s="11">
        <v>75</v>
      </c>
      <c r="O19" s="12" t="s">
        <v>27</v>
      </c>
      <c r="P19" s="9" t="s">
        <v>27</v>
      </c>
      <c r="Q19" s="9" t="s">
        <v>27</v>
      </c>
      <c r="R19" s="9" t="s">
        <v>27</v>
      </c>
      <c r="S19" s="9" t="s">
        <v>27</v>
      </c>
      <c r="T19" s="9" t="s">
        <v>27</v>
      </c>
      <c r="U19" s="9" t="s">
        <v>27</v>
      </c>
      <c r="V19" s="9" t="s">
        <v>27</v>
      </c>
      <c r="W19" s="9" t="s">
        <v>27</v>
      </c>
      <c r="X19" s="9" t="s">
        <v>27</v>
      </c>
      <c r="Y19" s="9"/>
      <c r="Z19" s="9"/>
      <c r="AA19" s="9"/>
      <c r="AB19" s="9"/>
      <c r="AC19" s="22">
        <f t="shared" si="6"/>
        <v>1977</v>
      </c>
      <c r="AD19" s="22">
        <v>25</v>
      </c>
      <c r="AE19" s="22">
        <f t="shared" si="0"/>
        <v>79.08</v>
      </c>
      <c r="AG19" s="8">
        <v>120906236</v>
      </c>
      <c r="AH19" s="9" t="s">
        <v>92</v>
      </c>
      <c r="AI19" s="10">
        <v>89</v>
      </c>
      <c r="AJ19" s="10">
        <v>88</v>
      </c>
      <c r="AK19" s="10">
        <v>78</v>
      </c>
      <c r="AL19" s="10">
        <v>81</v>
      </c>
      <c r="AM19" s="10">
        <v>82</v>
      </c>
      <c r="AN19" s="10">
        <v>90</v>
      </c>
      <c r="AO19" s="10">
        <v>80</v>
      </c>
      <c r="AP19" s="10">
        <v>92</v>
      </c>
      <c r="AQ19" s="8">
        <v>85</v>
      </c>
      <c r="AR19" s="8">
        <v>95</v>
      </c>
      <c r="AS19" s="9" t="s">
        <v>27</v>
      </c>
      <c r="AT19" s="9" t="s">
        <v>27</v>
      </c>
      <c r="AU19" s="9" t="s">
        <v>27</v>
      </c>
      <c r="AV19" s="9" t="s">
        <v>27</v>
      </c>
      <c r="AW19" s="9" t="s">
        <v>27</v>
      </c>
      <c r="AX19" s="9" t="s">
        <v>27</v>
      </c>
      <c r="AY19" s="9" t="s">
        <v>27</v>
      </c>
      <c r="AZ19" s="9"/>
      <c r="BA19" s="9"/>
      <c r="BB19" s="9"/>
      <c r="BC19" s="9"/>
      <c r="BD19" s="9"/>
      <c r="BE19" s="9"/>
      <c r="BF19" s="9"/>
      <c r="BG19" s="9"/>
      <c r="BH19" s="21">
        <f>AI19*1.5+AJ19*2+AK19*2.5+AL19*1.5+AM19*2.5+AN19*2+AO19*3+AP19*2+AQ19*2+AR19*1</f>
        <v>1700</v>
      </c>
      <c r="BI19" s="22">
        <v>20</v>
      </c>
      <c r="BJ19" s="21">
        <f t="shared" si="1"/>
        <v>85</v>
      </c>
      <c r="BK19" s="24">
        <f t="shared" si="2"/>
        <v>3677</v>
      </c>
      <c r="BL19" s="24">
        <f t="shared" si="3"/>
        <v>45</v>
      </c>
      <c r="BM19" s="25">
        <f t="shared" si="4"/>
        <v>81.711111111111109</v>
      </c>
      <c r="BN19" s="24">
        <v>0</v>
      </c>
      <c r="BO19" s="25">
        <f t="shared" si="5"/>
        <v>81.711111111111109</v>
      </c>
    </row>
    <row r="20" spans="1:67" x14ac:dyDescent="0.15">
      <c r="A20" s="10">
        <v>17</v>
      </c>
      <c r="B20" s="8">
        <v>120906123</v>
      </c>
      <c r="C20" s="9" t="s">
        <v>46</v>
      </c>
      <c r="D20" s="10">
        <v>76</v>
      </c>
      <c r="E20" s="10">
        <v>85</v>
      </c>
      <c r="F20" s="8">
        <v>85</v>
      </c>
      <c r="G20" s="10">
        <v>80</v>
      </c>
      <c r="H20" s="8">
        <v>75</v>
      </c>
      <c r="I20" s="8">
        <v>95</v>
      </c>
      <c r="J20" s="10">
        <v>88</v>
      </c>
      <c r="K20" s="10">
        <v>79</v>
      </c>
      <c r="L20" s="11">
        <v>94</v>
      </c>
      <c r="M20" s="11">
        <v>77</v>
      </c>
      <c r="N20" s="11">
        <v>75</v>
      </c>
      <c r="O20" s="12" t="s">
        <v>27</v>
      </c>
      <c r="P20" s="9" t="s">
        <v>27</v>
      </c>
      <c r="Q20" s="9" t="s">
        <v>27</v>
      </c>
      <c r="R20" s="9" t="s">
        <v>27</v>
      </c>
      <c r="S20" s="9" t="s">
        <v>27</v>
      </c>
      <c r="T20" s="9" t="s">
        <v>27</v>
      </c>
      <c r="U20" s="9" t="s">
        <v>27</v>
      </c>
      <c r="V20" s="9" t="s">
        <v>27</v>
      </c>
      <c r="W20" s="9" t="s">
        <v>27</v>
      </c>
      <c r="X20" s="9" t="s">
        <v>27</v>
      </c>
      <c r="Y20" s="9"/>
      <c r="Z20" s="9"/>
      <c r="AA20" s="9"/>
      <c r="AB20" s="9"/>
      <c r="AC20" s="22">
        <f t="shared" si="6"/>
        <v>2038</v>
      </c>
      <c r="AD20" s="22">
        <v>25</v>
      </c>
      <c r="AE20" s="22">
        <f t="shared" si="0"/>
        <v>81.52</v>
      </c>
      <c r="AG20" s="8">
        <v>120906123</v>
      </c>
      <c r="AH20" s="9" t="s">
        <v>46</v>
      </c>
      <c r="AI20" s="10">
        <v>89</v>
      </c>
      <c r="AJ20" s="10">
        <v>91</v>
      </c>
      <c r="AK20" s="10">
        <v>89</v>
      </c>
      <c r="AL20" s="10">
        <v>75</v>
      </c>
      <c r="AM20" s="10">
        <v>93</v>
      </c>
      <c r="AN20" s="10">
        <v>68</v>
      </c>
      <c r="AO20" s="10">
        <v>68</v>
      </c>
      <c r="AP20" s="10">
        <v>90</v>
      </c>
      <c r="AQ20" s="8">
        <v>75</v>
      </c>
      <c r="AR20" s="9" t="s">
        <v>27</v>
      </c>
      <c r="AS20" s="9" t="s">
        <v>27</v>
      </c>
      <c r="AT20" s="9" t="s">
        <v>27</v>
      </c>
      <c r="AU20" s="9" t="s">
        <v>27</v>
      </c>
      <c r="AV20" s="9" t="s">
        <v>27</v>
      </c>
      <c r="AW20" s="9" t="s">
        <v>27</v>
      </c>
      <c r="AX20" s="9" t="s">
        <v>27</v>
      </c>
      <c r="AY20" s="9" t="s">
        <v>27</v>
      </c>
      <c r="AZ20" s="9"/>
      <c r="BA20" s="9"/>
      <c r="BB20" s="9"/>
      <c r="BC20" s="9"/>
      <c r="BD20" s="9"/>
      <c r="BE20" s="9"/>
      <c r="BF20" s="9"/>
      <c r="BG20" s="9"/>
      <c r="BH20" s="21">
        <f>AI20*1.5+AJ20*2+AK20*2.5+AL20*1.5+AM20*2.5+AN20*2+AO20*3+AP20*2+AQ20*2</f>
        <v>1553</v>
      </c>
      <c r="BI20" s="22">
        <v>19</v>
      </c>
      <c r="BJ20" s="21">
        <f t="shared" si="1"/>
        <v>81.736842105263165</v>
      </c>
      <c r="BK20" s="24">
        <f t="shared" si="2"/>
        <v>3591</v>
      </c>
      <c r="BL20" s="24">
        <f t="shared" si="3"/>
        <v>44</v>
      </c>
      <c r="BM20" s="25">
        <f t="shared" si="4"/>
        <v>81.61363636363636</v>
      </c>
      <c r="BN20" s="24">
        <v>0</v>
      </c>
      <c r="BO20" s="25">
        <f t="shared" si="5"/>
        <v>81.61363636363636</v>
      </c>
    </row>
    <row r="21" spans="1:67" x14ac:dyDescent="0.15">
      <c r="A21" s="26">
        <v>18</v>
      </c>
      <c r="B21" s="8">
        <v>120906221</v>
      </c>
      <c r="C21" s="9" t="s">
        <v>79</v>
      </c>
      <c r="D21" s="10">
        <v>61</v>
      </c>
      <c r="E21" s="10">
        <v>85</v>
      </c>
      <c r="F21" s="8">
        <v>95</v>
      </c>
      <c r="G21" s="10">
        <v>72</v>
      </c>
      <c r="H21" s="8">
        <v>75</v>
      </c>
      <c r="I21" s="8">
        <v>85</v>
      </c>
      <c r="J21" s="10">
        <v>86</v>
      </c>
      <c r="K21" s="10">
        <v>73</v>
      </c>
      <c r="L21" s="11">
        <v>94</v>
      </c>
      <c r="M21" s="11">
        <v>92</v>
      </c>
      <c r="N21" s="11">
        <v>62</v>
      </c>
      <c r="O21" s="12" t="s">
        <v>27</v>
      </c>
      <c r="P21" s="9" t="s">
        <v>27</v>
      </c>
      <c r="Q21" s="9" t="s">
        <v>27</v>
      </c>
      <c r="R21" s="9" t="s">
        <v>27</v>
      </c>
      <c r="S21" s="9" t="s">
        <v>27</v>
      </c>
      <c r="T21" s="9" t="s">
        <v>27</v>
      </c>
      <c r="U21" s="9" t="s">
        <v>27</v>
      </c>
      <c r="V21" s="9" t="s">
        <v>27</v>
      </c>
      <c r="W21" s="9" t="s">
        <v>27</v>
      </c>
      <c r="X21" s="9" t="s">
        <v>27</v>
      </c>
      <c r="Y21" s="9"/>
      <c r="Z21" s="9"/>
      <c r="AA21" s="9"/>
      <c r="AB21" s="9"/>
      <c r="AC21" s="22">
        <f t="shared" si="6"/>
        <v>1973</v>
      </c>
      <c r="AD21" s="22">
        <v>25</v>
      </c>
      <c r="AE21" s="22">
        <f t="shared" si="0"/>
        <v>78.92</v>
      </c>
      <c r="AG21" s="8">
        <v>120906221</v>
      </c>
      <c r="AH21" s="13" t="s">
        <v>79</v>
      </c>
      <c r="AI21" s="10">
        <v>90</v>
      </c>
      <c r="AJ21" s="10">
        <v>82</v>
      </c>
      <c r="AK21" s="10">
        <v>60</v>
      </c>
      <c r="AL21" s="10">
        <v>79</v>
      </c>
      <c r="AM21" s="10">
        <v>78</v>
      </c>
      <c r="AN21" s="10">
        <v>88</v>
      </c>
      <c r="AO21" s="10">
        <v>53</v>
      </c>
      <c r="AP21" s="10">
        <v>95</v>
      </c>
      <c r="AQ21" s="8">
        <v>85</v>
      </c>
      <c r="AR21" s="8">
        <v>75</v>
      </c>
      <c r="AS21" s="9" t="s">
        <v>27</v>
      </c>
      <c r="AT21" s="9" t="s">
        <v>27</v>
      </c>
      <c r="AU21" s="9" t="s">
        <v>27</v>
      </c>
      <c r="AV21" s="9" t="s">
        <v>27</v>
      </c>
      <c r="AW21" s="9" t="s">
        <v>27</v>
      </c>
      <c r="AX21" s="9" t="s">
        <v>27</v>
      </c>
      <c r="AY21" s="9" t="s">
        <v>27</v>
      </c>
      <c r="AZ21" s="9"/>
      <c r="BA21" s="9"/>
      <c r="BB21" s="9"/>
      <c r="BC21" s="9"/>
      <c r="BD21" s="9"/>
      <c r="BE21" s="9"/>
      <c r="BF21" s="9"/>
      <c r="BG21" s="9"/>
      <c r="BH21" s="21">
        <f>AI21*1.5+AJ21*2+AK21*2.5+AL21*1.5+AM21*2.5+AN21*2+AO21*3+AP21*2+AQ21*2+AR21*1</f>
        <v>1532.5</v>
      </c>
      <c r="BI21" s="22">
        <v>18</v>
      </c>
      <c r="BJ21" s="21">
        <f t="shared" si="1"/>
        <v>85.138888888888886</v>
      </c>
      <c r="BK21" s="24">
        <f t="shared" si="2"/>
        <v>3505.5</v>
      </c>
      <c r="BL21" s="24">
        <f t="shared" si="3"/>
        <v>43</v>
      </c>
      <c r="BM21" s="25">
        <f t="shared" si="4"/>
        <v>81.523255813953483</v>
      </c>
      <c r="BN21" s="24">
        <v>0</v>
      </c>
      <c r="BO21" s="25">
        <f t="shared" si="5"/>
        <v>81.523255813953483</v>
      </c>
    </row>
    <row r="22" spans="1:67" x14ac:dyDescent="0.15">
      <c r="A22" s="10">
        <v>19</v>
      </c>
      <c r="B22" s="8">
        <v>120906213</v>
      </c>
      <c r="C22" s="9" t="s">
        <v>75</v>
      </c>
      <c r="D22" s="10">
        <v>68</v>
      </c>
      <c r="E22" s="10">
        <v>77</v>
      </c>
      <c r="F22" s="8">
        <v>75</v>
      </c>
      <c r="G22" s="10">
        <v>83</v>
      </c>
      <c r="H22" s="8">
        <v>85</v>
      </c>
      <c r="I22" s="8">
        <v>95</v>
      </c>
      <c r="J22" s="10">
        <v>88</v>
      </c>
      <c r="K22" s="10">
        <v>72</v>
      </c>
      <c r="L22" s="11">
        <v>84</v>
      </c>
      <c r="M22" s="11">
        <v>85</v>
      </c>
      <c r="N22" s="11">
        <v>73</v>
      </c>
      <c r="O22" s="12" t="s">
        <v>27</v>
      </c>
      <c r="P22" s="9" t="s">
        <v>27</v>
      </c>
      <c r="Q22" s="9" t="s">
        <v>27</v>
      </c>
      <c r="R22" s="9" t="s">
        <v>27</v>
      </c>
      <c r="S22" s="9" t="s">
        <v>27</v>
      </c>
      <c r="T22" s="9" t="s">
        <v>27</v>
      </c>
      <c r="U22" s="9" t="s">
        <v>27</v>
      </c>
      <c r="V22" s="9" t="s">
        <v>27</v>
      </c>
      <c r="W22" s="9" t="s">
        <v>27</v>
      </c>
      <c r="X22" s="9" t="s">
        <v>27</v>
      </c>
      <c r="Y22" s="9"/>
      <c r="Z22" s="9"/>
      <c r="AA22" s="9"/>
      <c r="AB22" s="9"/>
      <c r="AC22" s="22">
        <f t="shared" si="6"/>
        <v>1996</v>
      </c>
      <c r="AD22" s="22">
        <v>25</v>
      </c>
      <c r="AE22" s="22">
        <f t="shared" si="0"/>
        <v>79.84</v>
      </c>
      <c r="AG22" s="8">
        <v>120906213</v>
      </c>
      <c r="AH22" s="9" t="s">
        <v>75</v>
      </c>
      <c r="AI22" s="10">
        <v>90</v>
      </c>
      <c r="AJ22" s="10">
        <v>77</v>
      </c>
      <c r="AK22" s="10">
        <v>85</v>
      </c>
      <c r="AL22" s="10">
        <v>81</v>
      </c>
      <c r="AM22" s="10">
        <v>94</v>
      </c>
      <c r="AN22" s="10">
        <v>85</v>
      </c>
      <c r="AO22" s="10">
        <v>70</v>
      </c>
      <c r="AP22" s="10">
        <v>95</v>
      </c>
      <c r="AQ22" s="8">
        <v>75</v>
      </c>
      <c r="AR22" s="8">
        <v>85</v>
      </c>
      <c r="AS22" s="9" t="s">
        <v>27</v>
      </c>
      <c r="AT22" s="9" t="s">
        <v>27</v>
      </c>
      <c r="AU22" s="9" t="s">
        <v>27</v>
      </c>
      <c r="AV22" s="9" t="s">
        <v>27</v>
      </c>
      <c r="AW22" s="9" t="s">
        <v>27</v>
      </c>
      <c r="AX22" s="9" t="s">
        <v>27</v>
      </c>
      <c r="AY22" s="9" t="s">
        <v>27</v>
      </c>
      <c r="AZ22" s="9"/>
      <c r="BA22" s="9"/>
      <c r="BB22" s="9"/>
      <c r="BC22" s="9"/>
      <c r="BD22" s="9"/>
      <c r="BE22" s="9"/>
      <c r="BF22" s="9"/>
      <c r="BG22" s="9"/>
      <c r="BH22" s="21">
        <f>AI22*1.5+AJ22*2+AK22*2.5+AL22*1.5+AM22*2.5+AN22*2+AO22*3+AP22*2+AQ22*2+AR22*1</f>
        <v>1663</v>
      </c>
      <c r="BI22" s="22">
        <v>20</v>
      </c>
      <c r="BJ22" s="21">
        <f t="shared" si="1"/>
        <v>83.15</v>
      </c>
      <c r="BK22" s="24">
        <f t="shared" si="2"/>
        <v>3659</v>
      </c>
      <c r="BL22" s="24">
        <f t="shared" si="3"/>
        <v>45</v>
      </c>
      <c r="BM22" s="25">
        <f t="shared" si="4"/>
        <v>81.311111111111117</v>
      </c>
      <c r="BN22" s="24">
        <v>0</v>
      </c>
      <c r="BO22" s="25">
        <f t="shared" si="5"/>
        <v>81.311111111111117</v>
      </c>
    </row>
    <row r="23" spans="1:67" x14ac:dyDescent="0.15">
      <c r="A23" s="26">
        <v>20</v>
      </c>
      <c r="B23" s="8">
        <v>120906333</v>
      </c>
      <c r="C23" s="13" t="s">
        <v>129</v>
      </c>
      <c r="D23" s="8">
        <v>44</v>
      </c>
      <c r="E23" s="10">
        <v>82</v>
      </c>
      <c r="F23" s="8">
        <v>85</v>
      </c>
      <c r="G23" s="10">
        <v>79</v>
      </c>
      <c r="H23" s="8">
        <v>85</v>
      </c>
      <c r="I23" s="8">
        <v>95</v>
      </c>
      <c r="J23" s="10">
        <v>83</v>
      </c>
      <c r="K23" s="10">
        <v>69</v>
      </c>
      <c r="L23" s="11">
        <v>85</v>
      </c>
      <c r="M23" s="11">
        <v>91</v>
      </c>
      <c r="N23" s="11">
        <v>68</v>
      </c>
      <c r="O23" s="12" t="s">
        <v>27</v>
      </c>
      <c r="P23" s="9" t="s">
        <v>27</v>
      </c>
      <c r="Q23" s="9" t="s">
        <v>27</v>
      </c>
      <c r="R23" s="9" t="s">
        <v>27</v>
      </c>
      <c r="S23" s="9" t="s">
        <v>27</v>
      </c>
      <c r="T23" s="9" t="s">
        <v>27</v>
      </c>
      <c r="U23" s="9" t="s">
        <v>27</v>
      </c>
      <c r="V23" s="9" t="s">
        <v>27</v>
      </c>
      <c r="W23" s="9" t="s">
        <v>27</v>
      </c>
      <c r="X23" s="9" t="s">
        <v>27</v>
      </c>
      <c r="Y23" s="9"/>
      <c r="Z23" s="9"/>
      <c r="AA23" s="9"/>
      <c r="AB23" s="9"/>
      <c r="AC23" s="22">
        <f t="shared" si="6"/>
        <v>1938.5</v>
      </c>
      <c r="AD23" s="22">
        <v>25</v>
      </c>
      <c r="AE23" s="22">
        <f t="shared" si="0"/>
        <v>77.540000000000006</v>
      </c>
      <c r="AG23" s="8">
        <v>120906333</v>
      </c>
      <c r="AH23" s="9" t="s">
        <v>129</v>
      </c>
      <c r="AI23" s="10">
        <v>79</v>
      </c>
      <c r="AJ23" s="10">
        <v>88</v>
      </c>
      <c r="AK23" s="10">
        <v>82</v>
      </c>
      <c r="AL23" s="10">
        <v>89</v>
      </c>
      <c r="AM23" s="10">
        <v>90</v>
      </c>
      <c r="AN23" s="10">
        <v>93</v>
      </c>
      <c r="AO23" s="10">
        <v>76</v>
      </c>
      <c r="AP23" s="10">
        <v>91</v>
      </c>
      <c r="AQ23" s="8">
        <v>85</v>
      </c>
      <c r="AR23" s="8">
        <v>85</v>
      </c>
      <c r="AS23" s="9" t="s">
        <v>27</v>
      </c>
      <c r="AT23" s="9" t="s">
        <v>27</v>
      </c>
      <c r="AU23" s="9" t="s">
        <v>27</v>
      </c>
      <c r="AV23" s="9" t="s">
        <v>27</v>
      </c>
      <c r="AW23" s="9" t="s">
        <v>27</v>
      </c>
      <c r="AX23" s="9" t="s">
        <v>27</v>
      </c>
      <c r="AY23" s="9" t="s">
        <v>27</v>
      </c>
      <c r="AZ23" s="9"/>
      <c r="BA23" s="9"/>
      <c r="BB23" s="9"/>
      <c r="BC23" s="9"/>
      <c r="BD23" s="9"/>
      <c r="BE23" s="9"/>
      <c r="BF23" s="9"/>
      <c r="BG23" s="9"/>
      <c r="BH23" s="21">
        <f>AI23*1.5+AJ23*2+AK23*2.5+AL23*1.5+AM23*2.5+AN23*2+AO23*3+AP23*2+AQ23*2+AR23*1</f>
        <v>1709</v>
      </c>
      <c r="BI23" s="22">
        <v>20</v>
      </c>
      <c r="BJ23" s="21">
        <f t="shared" si="1"/>
        <v>85.45</v>
      </c>
      <c r="BK23" s="24">
        <f t="shared" si="2"/>
        <v>3647.5</v>
      </c>
      <c r="BL23" s="24">
        <f t="shared" si="3"/>
        <v>45</v>
      </c>
      <c r="BM23" s="25">
        <f t="shared" si="4"/>
        <v>81.055555555555557</v>
      </c>
      <c r="BN23" s="24">
        <v>0</v>
      </c>
      <c r="BO23" s="25">
        <f t="shared" si="5"/>
        <v>81.055555555555557</v>
      </c>
    </row>
    <row r="24" spans="1:67" x14ac:dyDescent="0.15">
      <c r="A24" s="10">
        <v>21</v>
      </c>
      <c r="B24" s="8">
        <v>120906241</v>
      </c>
      <c r="C24" s="9" t="s">
        <v>96</v>
      </c>
      <c r="D24" s="10">
        <v>74</v>
      </c>
      <c r="E24" s="10">
        <v>85</v>
      </c>
      <c r="F24" s="8">
        <v>85</v>
      </c>
      <c r="G24" s="10">
        <v>77</v>
      </c>
      <c r="H24" s="8">
        <v>75</v>
      </c>
      <c r="I24" s="8">
        <v>85</v>
      </c>
      <c r="J24" s="10">
        <v>94</v>
      </c>
      <c r="K24" s="10">
        <v>74</v>
      </c>
      <c r="L24" s="11">
        <v>75</v>
      </c>
      <c r="M24" s="11">
        <v>60</v>
      </c>
      <c r="N24" s="11">
        <v>76</v>
      </c>
      <c r="O24" s="12" t="s">
        <v>27</v>
      </c>
      <c r="P24" s="9" t="s">
        <v>27</v>
      </c>
      <c r="Q24" s="9" t="s">
        <v>27</v>
      </c>
      <c r="R24" s="9" t="s">
        <v>27</v>
      </c>
      <c r="S24" s="9" t="s">
        <v>27</v>
      </c>
      <c r="T24" s="9" t="s">
        <v>27</v>
      </c>
      <c r="U24" s="9" t="s">
        <v>27</v>
      </c>
      <c r="V24" s="9" t="s">
        <v>27</v>
      </c>
      <c r="W24" s="9" t="s">
        <v>27</v>
      </c>
      <c r="X24" s="9" t="s">
        <v>27</v>
      </c>
      <c r="Y24" s="9"/>
      <c r="Z24" s="9"/>
      <c r="AA24" s="9"/>
      <c r="AB24" s="9"/>
      <c r="AC24" s="22">
        <f t="shared" si="6"/>
        <v>1924.5</v>
      </c>
      <c r="AD24" s="22">
        <v>25</v>
      </c>
      <c r="AE24" s="22">
        <f t="shared" si="0"/>
        <v>76.98</v>
      </c>
      <c r="AG24" s="8">
        <v>120906241</v>
      </c>
      <c r="AH24" s="9" t="s">
        <v>96</v>
      </c>
      <c r="AI24" s="10">
        <v>88</v>
      </c>
      <c r="AJ24" s="10">
        <v>86</v>
      </c>
      <c r="AK24" s="10">
        <v>88</v>
      </c>
      <c r="AL24" s="10">
        <v>67</v>
      </c>
      <c r="AM24" s="10">
        <v>92</v>
      </c>
      <c r="AN24" s="10">
        <v>84</v>
      </c>
      <c r="AO24" s="10">
        <v>84</v>
      </c>
      <c r="AP24" s="10">
        <v>91</v>
      </c>
      <c r="AQ24" s="8">
        <v>85</v>
      </c>
      <c r="AR24" s="8">
        <v>85</v>
      </c>
      <c r="AS24" s="9" t="s">
        <v>27</v>
      </c>
      <c r="AT24" s="9" t="s">
        <v>27</v>
      </c>
      <c r="AU24" s="9" t="s">
        <v>27</v>
      </c>
      <c r="AV24" s="9" t="s">
        <v>27</v>
      </c>
      <c r="AW24" s="9" t="s">
        <v>27</v>
      </c>
      <c r="AX24" s="9" t="s">
        <v>27</v>
      </c>
      <c r="AY24" s="9" t="s">
        <v>27</v>
      </c>
      <c r="AZ24" s="9"/>
      <c r="BA24" s="9"/>
      <c r="BB24" s="9"/>
      <c r="BC24" s="9"/>
      <c r="BD24" s="9"/>
      <c r="BE24" s="9"/>
      <c r="BF24" s="9"/>
      <c r="BG24" s="9"/>
      <c r="BH24" s="21">
        <f>AI24*1.5+AJ24*2+AK24*2.5+AL24*1.5+AM24*2.5+AN24*2+AO24*3+AP24*2+AQ24*2+AR24*1</f>
        <v>1711.5</v>
      </c>
      <c r="BI24" s="22">
        <v>20</v>
      </c>
      <c r="BJ24" s="21">
        <f t="shared" si="1"/>
        <v>85.575000000000003</v>
      </c>
      <c r="BK24" s="24">
        <f t="shared" si="2"/>
        <v>3636</v>
      </c>
      <c r="BL24" s="24">
        <f t="shared" si="3"/>
        <v>45</v>
      </c>
      <c r="BM24" s="25">
        <f t="shared" si="4"/>
        <v>80.8</v>
      </c>
      <c r="BN24" s="24">
        <v>0</v>
      </c>
      <c r="BO24" s="25">
        <f t="shared" si="5"/>
        <v>80.8</v>
      </c>
    </row>
    <row r="25" spans="1:67" x14ac:dyDescent="0.15">
      <c r="A25" s="10">
        <v>22</v>
      </c>
      <c r="B25" s="8">
        <v>120906317</v>
      </c>
      <c r="C25" s="9" t="s">
        <v>115</v>
      </c>
      <c r="D25" s="10">
        <v>63</v>
      </c>
      <c r="E25" s="10">
        <v>82</v>
      </c>
      <c r="F25" s="8">
        <v>85</v>
      </c>
      <c r="G25" s="10">
        <v>85</v>
      </c>
      <c r="H25" s="8">
        <v>75</v>
      </c>
      <c r="I25" s="8">
        <v>95</v>
      </c>
      <c r="J25" s="10">
        <v>93</v>
      </c>
      <c r="K25" s="10">
        <v>70</v>
      </c>
      <c r="L25" s="11">
        <v>88</v>
      </c>
      <c r="M25" s="11">
        <v>70</v>
      </c>
      <c r="N25" s="11">
        <v>72</v>
      </c>
      <c r="O25" s="12" t="s">
        <v>27</v>
      </c>
      <c r="P25" s="9" t="s">
        <v>27</v>
      </c>
      <c r="Q25" s="9" t="s">
        <v>27</v>
      </c>
      <c r="R25" s="9" t="s">
        <v>27</v>
      </c>
      <c r="S25" s="9" t="s">
        <v>27</v>
      </c>
      <c r="T25" s="9" t="s">
        <v>27</v>
      </c>
      <c r="U25" s="9" t="s">
        <v>27</v>
      </c>
      <c r="V25" s="9" t="s">
        <v>27</v>
      </c>
      <c r="W25" s="9" t="s">
        <v>27</v>
      </c>
      <c r="X25" s="9" t="s">
        <v>27</v>
      </c>
      <c r="Y25" s="9"/>
      <c r="Z25" s="9"/>
      <c r="AA25" s="9"/>
      <c r="AB25" s="9"/>
      <c r="AC25" s="22">
        <f t="shared" si="6"/>
        <v>1960.5</v>
      </c>
      <c r="AD25" s="22">
        <v>25</v>
      </c>
      <c r="AE25" s="22">
        <f t="shared" si="0"/>
        <v>78.42</v>
      </c>
      <c r="AG25" s="8">
        <v>120906317</v>
      </c>
      <c r="AH25" s="9" t="s">
        <v>115</v>
      </c>
      <c r="AI25" s="9" t="s">
        <v>27</v>
      </c>
      <c r="AJ25" s="10">
        <v>91</v>
      </c>
      <c r="AK25" s="10">
        <v>91</v>
      </c>
      <c r="AL25" s="10">
        <v>89</v>
      </c>
      <c r="AM25" s="10">
        <v>69</v>
      </c>
      <c r="AN25" s="10">
        <v>87</v>
      </c>
      <c r="AO25" s="10">
        <v>67</v>
      </c>
      <c r="AP25" s="10">
        <v>96</v>
      </c>
      <c r="AQ25" s="8">
        <v>95</v>
      </c>
      <c r="AR25" s="9" t="s">
        <v>27</v>
      </c>
      <c r="AS25" s="9" t="s">
        <v>27</v>
      </c>
      <c r="AT25" s="9" t="s">
        <v>27</v>
      </c>
      <c r="AU25" s="9" t="s">
        <v>27</v>
      </c>
      <c r="AV25" s="9" t="s">
        <v>27</v>
      </c>
      <c r="AW25" s="9" t="s">
        <v>27</v>
      </c>
      <c r="AX25" s="9" t="s">
        <v>27</v>
      </c>
      <c r="AY25" s="9" t="s">
        <v>27</v>
      </c>
      <c r="AZ25" s="9"/>
      <c r="BA25" s="9"/>
      <c r="BB25" s="9"/>
      <c r="BC25" s="9"/>
      <c r="BD25" s="9"/>
      <c r="BE25" s="9"/>
      <c r="BF25" s="9"/>
      <c r="BG25" s="9"/>
      <c r="BH25" s="21">
        <f>AJ25*2+AK25*2.5+AL25*1.5+AM25*2.5+AN25*2+AO25*3+AP25*2+AQ25*2</f>
        <v>1472.5</v>
      </c>
      <c r="BI25" s="22">
        <v>17.5</v>
      </c>
      <c r="BJ25" s="21">
        <f t="shared" si="1"/>
        <v>84.142857142857139</v>
      </c>
      <c r="BK25" s="24">
        <f t="shared" si="2"/>
        <v>3433</v>
      </c>
      <c r="BL25" s="24">
        <f t="shared" si="3"/>
        <v>42.5</v>
      </c>
      <c r="BM25" s="25">
        <f t="shared" si="4"/>
        <v>80.776470588235298</v>
      </c>
      <c r="BN25" s="24">
        <v>0</v>
      </c>
      <c r="BO25" s="25">
        <f t="shared" si="5"/>
        <v>80.776470588235298</v>
      </c>
    </row>
    <row r="26" spans="1:67" x14ac:dyDescent="0.15">
      <c r="A26" s="10">
        <v>23</v>
      </c>
      <c r="B26" s="8">
        <v>120906321</v>
      </c>
      <c r="C26" s="9" t="s">
        <v>119</v>
      </c>
      <c r="D26" s="10">
        <v>88</v>
      </c>
      <c r="E26" s="10">
        <v>76</v>
      </c>
      <c r="F26" s="8">
        <v>85</v>
      </c>
      <c r="G26" s="10">
        <v>83</v>
      </c>
      <c r="H26" s="8">
        <v>85</v>
      </c>
      <c r="I26" s="8">
        <v>85</v>
      </c>
      <c r="J26" s="10">
        <v>90</v>
      </c>
      <c r="K26" s="10">
        <v>72</v>
      </c>
      <c r="L26" s="11">
        <v>74</v>
      </c>
      <c r="M26" s="11">
        <v>73</v>
      </c>
      <c r="N26" s="11">
        <v>79</v>
      </c>
      <c r="O26" s="12" t="s">
        <v>27</v>
      </c>
      <c r="P26" s="9" t="s">
        <v>27</v>
      </c>
      <c r="Q26" s="9" t="s">
        <v>27</v>
      </c>
      <c r="R26" s="9" t="s">
        <v>27</v>
      </c>
      <c r="S26" s="9" t="s">
        <v>27</v>
      </c>
      <c r="T26" s="9" t="s">
        <v>27</v>
      </c>
      <c r="U26" s="9" t="s">
        <v>27</v>
      </c>
      <c r="V26" s="9" t="s">
        <v>27</v>
      </c>
      <c r="W26" s="9" t="s">
        <v>27</v>
      </c>
      <c r="X26" s="9" t="s">
        <v>27</v>
      </c>
      <c r="Y26" s="9"/>
      <c r="Z26" s="9"/>
      <c r="AA26" s="9"/>
      <c r="AB26" s="9"/>
      <c r="AC26" s="22">
        <f t="shared" si="6"/>
        <v>2004</v>
      </c>
      <c r="AD26" s="22">
        <v>25</v>
      </c>
      <c r="AE26" s="22">
        <f t="shared" si="0"/>
        <v>80.16</v>
      </c>
      <c r="AG26" s="8">
        <v>120906321</v>
      </c>
      <c r="AH26" s="9" t="s">
        <v>119</v>
      </c>
      <c r="AI26" s="10">
        <v>89</v>
      </c>
      <c r="AJ26" s="10">
        <v>82</v>
      </c>
      <c r="AK26" s="10">
        <v>86</v>
      </c>
      <c r="AL26" s="10">
        <v>78</v>
      </c>
      <c r="AM26" s="10">
        <v>90</v>
      </c>
      <c r="AN26" s="10">
        <v>80</v>
      </c>
      <c r="AO26" s="10">
        <v>70</v>
      </c>
      <c r="AP26" s="10">
        <v>94</v>
      </c>
      <c r="AQ26" s="8">
        <v>65</v>
      </c>
      <c r="AR26" s="9" t="s">
        <v>27</v>
      </c>
      <c r="AS26" s="9" t="s">
        <v>27</v>
      </c>
      <c r="AT26" s="9" t="s">
        <v>27</v>
      </c>
      <c r="AU26" s="9" t="s">
        <v>27</v>
      </c>
      <c r="AV26" s="9" t="s">
        <v>27</v>
      </c>
      <c r="AW26" s="9" t="s">
        <v>27</v>
      </c>
      <c r="AX26" s="9" t="s">
        <v>27</v>
      </c>
      <c r="AY26" s="9" t="s">
        <v>27</v>
      </c>
      <c r="AZ26" s="9"/>
      <c r="BA26" s="9"/>
      <c r="BB26" s="9"/>
      <c r="BC26" s="9"/>
      <c r="BD26" s="9"/>
      <c r="BE26" s="9"/>
      <c r="BF26" s="9"/>
      <c r="BG26" s="9"/>
      <c r="BH26" s="21">
        <f>AI26*1.5+AJ26*2+AK26*2.5+AL26*1.5+AM26*2.5+AN26*2+AO26*3+AP26*2+AQ26*2</f>
        <v>1542.5</v>
      </c>
      <c r="BI26" s="22">
        <v>19</v>
      </c>
      <c r="BJ26" s="21">
        <f t="shared" si="1"/>
        <v>81.184210526315795</v>
      </c>
      <c r="BK26" s="24">
        <f t="shared" si="2"/>
        <v>3546.5</v>
      </c>
      <c r="BL26" s="24">
        <f t="shared" si="3"/>
        <v>44</v>
      </c>
      <c r="BM26" s="25">
        <f t="shared" si="4"/>
        <v>80.602272727272734</v>
      </c>
      <c r="BN26" s="24">
        <v>0</v>
      </c>
      <c r="BO26" s="25">
        <f t="shared" si="5"/>
        <v>80.602272727272734</v>
      </c>
    </row>
    <row r="27" spans="1:67" x14ac:dyDescent="0.15">
      <c r="A27" s="10">
        <v>24</v>
      </c>
      <c r="B27" s="8">
        <v>120906309</v>
      </c>
      <c r="C27" s="9" t="s">
        <v>107</v>
      </c>
      <c r="D27" s="10">
        <v>76</v>
      </c>
      <c r="E27" s="10">
        <v>87</v>
      </c>
      <c r="F27" s="8">
        <v>85</v>
      </c>
      <c r="G27" s="10">
        <v>76</v>
      </c>
      <c r="H27" s="8">
        <v>75</v>
      </c>
      <c r="I27" s="8">
        <v>85</v>
      </c>
      <c r="J27" s="10">
        <v>85</v>
      </c>
      <c r="K27" s="10">
        <v>68</v>
      </c>
      <c r="L27" s="11">
        <v>88</v>
      </c>
      <c r="M27" s="11">
        <v>82</v>
      </c>
      <c r="N27" s="11">
        <v>71</v>
      </c>
      <c r="O27" s="12" t="s">
        <v>27</v>
      </c>
      <c r="P27" s="9" t="s">
        <v>27</v>
      </c>
      <c r="Q27" s="9" t="s">
        <v>27</v>
      </c>
      <c r="R27" s="9" t="s">
        <v>27</v>
      </c>
      <c r="S27" s="9" t="s">
        <v>27</v>
      </c>
      <c r="T27" s="9" t="s">
        <v>27</v>
      </c>
      <c r="U27" s="9" t="s">
        <v>27</v>
      </c>
      <c r="V27" s="9" t="s">
        <v>27</v>
      </c>
      <c r="W27" s="9" t="s">
        <v>27</v>
      </c>
      <c r="X27" s="9" t="s">
        <v>27</v>
      </c>
      <c r="Y27" s="9"/>
      <c r="Z27" s="9"/>
      <c r="AA27" s="9"/>
      <c r="AB27" s="9"/>
      <c r="AC27" s="22">
        <f t="shared" si="6"/>
        <v>1986</v>
      </c>
      <c r="AD27" s="22">
        <v>25</v>
      </c>
      <c r="AE27" s="22">
        <f t="shared" si="0"/>
        <v>79.44</v>
      </c>
      <c r="AG27" s="8">
        <v>120906309</v>
      </c>
      <c r="AH27" s="9" t="s">
        <v>107</v>
      </c>
      <c r="AI27" s="9" t="s">
        <v>27</v>
      </c>
      <c r="AJ27" s="10">
        <v>79</v>
      </c>
      <c r="AK27" s="10">
        <v>77</v>
      </c>
      <c r="AL27" s="10">
        <v>74</v>
      </c>
      <c r="AM27" s="10">
        <v>89</v>
      </c>
      <c r="AN27" s="10">
        <v>76</v>
      </c>
      <c r="AO27" s="10">
        <v>74</v>
      </c>
      <c r="AP27" s="10">
        <v>95</v>
      </c>
      <c r="AQ27" s="8">
        <v>95</v>
      </c>
      <c r="AR27" s="8">
        <v>75</v>
      </c>
      <c r="AS27" s="9" t="s">
        <v>27</v>
      </c>
      <c r="AT27" s="9" t="s">
        <v>27</v>
      </c>
      <c r="AU27" s="9" t="s">
        <v>27</v>
      </c>
      <c r="AV27" s="9" t="s">
        <v>27</v>
      </c>
      <c r="AW27" s="9" t="s">
        <v>27</v>
      </c>
      <c r="AX27" s="9" t="s">
        <v>27</v>
      </c>
      <c r="AY27" s="9" t="s">
        <v>27</v>
      </c>
      <c r="AZ27" s="9"/>
      <c r="BA27" s="9"/>
      <c r="BB27" s="9"/>
      <c r="BC27" s="9"/>
      <c r="BD27" s="9"/>
      <c r="BE27" s="9"/>
      <c r="BF27" s="9"/>
      <c r="BG27" s="9"/>
      <c r="BH27" s="21">
        <f>AJ27*2+AK27*2.5+AL27*1.5+AM27*2.5+AN27*2+AO27*3+AP27*2+AQ27*2+AR27*1</f>
        <v>1513</v>
      </c>
      <c r="BI27" s="22">
        <v>18.5</v>
      </c>
      <c r="BJ27" s="21">
        <f t="shared" si="1"/>
        <v>81.78378378378379</v>
      </c>
      <c r="BK27" s="24">
        <f t="shared" si="2"/>
        <v>3499</v>
      </c>
      <c r="BL27" s="24">
        <f t="shared" si="3"/>
        <v>43.5</v>
      </c>
      <c r="BM27" s="25">
        <f t="shared" si="4"/>
        <v>80.436781609195407</v>
      </c>
      <c r="BN27" s="24">
        <v>0</v>
      </c>
      <c r="BO27" s="25">
        <f t="shared" si="5"/>
        <v>80.436781609195407</v>
      </c>
    </row>
    <row r="28" spans="1:67" x14ac:dyDescent="0.15">
      <c r="A28" s="10">
        <v>25</v>
      </c>
      <c r="B28" s="8">
        <v>120906211</v>
      </c>
      <c r="C28" s="9" t="s">
        <v>74</v>
      </c>
      <c r="D28" s="10">
        <v>79</v>
      </c>
      <c r="E28" s="10">
        <v>77</v>
      </c>
      <c r="F28" s="8">
        <v>85</v>
      </c>
      <c r="G28" s="10">
        <v>76</v>
      </c>
      <c r="H28" s="8">
        <v>85</v>
      </c>
      <c r="I28" s="8">
        <v>85</v>
      </c>
      <c r="J28" s="10">
        <v>85</v>
      </c>
      <c r="K28" s="10">
        <v>60</v>
      </c>
      <c r="L28" s="11">
        <v>87</v>
      </c>
      <c r="M28" s="11">
        <v>80</v>
      </c>
      <c r="N28" s="11">
        <v>72</v>
      </c>
      <c r="O28" s="12" t="s">
        <v>27</v>
      </c>
      <c r="P28" s="9" t="s">
        <v>27</v>
      </c>
      <c r="Q28" s="9" t="s">
        <v>27</v>
      </c>
      <c r="R28" s="9" t="s">
        <v>27</v>
      </c>
      <c r="S28" s="9" t="s">
        <v>27</v>
      </c>
      <c r="T28" s="9" t="s">
        <v>27</v>
      </c>
      <c r="U28" s="9" t="s">
        <v>27</v>
      </c>
      <c r="V28" s="9" t="s">
        <v>27</v>
      </c>
      <c r="W28" s="9" t="s">
        <v>27</v>
      </c>
      <c r="X28" s="9" t="s">
        <v>27</v>
      </c>
      <c r="Y28" s="9"/>
      <c r="Z28" s="9"/>
      <c r="AA28" s="9"/>
      <c r="AB28" s="9"/>
      <c r="AC28" s="22">
        <f t="shared" si="6"/>
        <v>1956.5</v>
      </c>
      <c r="AD28" s="22">
        <v>25</v>
      </c>
      <c r="AE28" s="22">
        <f t="shared" si="0"/>
        <v>78.260000000000005</v>
      </c>
      <c r="AG28" s="8">
        <v>120906211</v>
      </c>
      <c r="AH28" s="9" t="s">
        <v>74</v>
      </c>
      <c r="AI28" s="10">
        <v>85</v>
      </c>
      <c r="AJ28" s="10">
        <v>85</v>
      </c>
      <c r="AK28" s="10">
        <v>85</v>
      </c>
      <c r="AL28" s="10">
        <v>82</v>
      </c>
      <c r="AM28" s="10">
        <v>93</v>
      </c>
      <c r="AN28" s="10">
        <v>78</v>
      </c>
      <c r="AO28" s="10">
        <v>72</v>
      </c>
      <c r="AP28" s="10">
        <v>92</v>
      </c>
      <c r="AQ28" s="8">
        <v>75</v>
      </c>
      <c r="AR28" s="8">
        <v>85</v>
      </c>
      <c r="AS28" s="9" t="s">
        <v>27</v>
      </c>
      <c r="AT28" s="9" t="s">
        <v>27</v>
      </c>
      <c r="AU28" s="9" t="s">
        <v>27</v>
      </c>
      <c r="AV28" s="9" t="s">
        <v>27</v>
      </c>
      <c r="AW28" s="9" t="s">
        <v>27</v>
      </c>
      <c r="AX28" s="9" t="s">
        <v>27</v>
      </c>
      <c r="AY28" s="9" t="s">
        <v>27</v>
      </c>
      <c r="AZ28" s="9"/>
      <c r="BA28" s="9"/>
      <c r="BB28" s="9"/>
      <c r="BC28" s="9"/>
      <c r="BD28" s="9"/>
      <c r="BE28" s="9"/>
      <c r="BF28" s="9"/>
      <c r="BG28" s="9"/>
      <c r="BH28" s="21">
        <f>AI28*1.5+AJ28*2+AK28*2.5+AL28*1.5+AM28*2.5+AN28*2+AO28*3+AP28*2+AQ28*2+AR28*1</f>
        <v>1656.5</v>
      </c>
      <c r="BI28" s="22">
        <v>20</v>
      </c>
      <c r="BJ28" s="21">
        <f t="shared" si="1"/>
        <v>82.825000000000003</v>
      </c>
      <c r="BK28" s="24">
        <f t="shared" si="2"/>
        <v>3613</v>
      </c>
      <c r="BL28" s="24">
        <f t="shared" si="3"/>
        <v>45</v>
      </c>
      <c r="BM28" s="25">
        <f t="shared" si="4"/>
        <v>80.288888888888891</v>
      </c>
      <c r="BN28" s="24">
        <v>0</v>
      </c>
      <c r="BO28" s="25">
        <f t="shared" si="5"/>
        <v>80.288888888888891</v>
      </c>
    </row>
    <row r="29" spans="1:67" x14ac:dyDescent="0.15">
      <c r="A29" s="10">
        <v>26</v>
      </c>
      <c r="B29" s="8">
        <v>120906124</v>
      </c>
      <c r="C29" s="9" t="s">
        <v>47</v>
      </c>
      <c r="D29" s="10">
        <v>78</v>
      </c>
      <c r="E29" s="10">
        <v>82</v>
      </c>
      <c r="F29" s="8">
        <v>75</v>
      </c>
      <c r="G29" s="10">
        <v>71</v>
      </c>
      <c r="H29" s="8">
        <v>75</v>
      </c>
      <c r="I29" s="8">
        <v>85</v>
      </c>
      <c r="J29" s="10">
        <v>83</v>
      </c>
      <c r="K29" s="10">
        <v>76</v>
      </c>
      <c r="L29" s="11">
        <v>89</v>
      </c>
      <c r="M29" s="11">
        <v>83</v>
      </c>
      <c r="N29" s="11">
        <v>83</v>
      </c>
      <c r="O29" s="12" t="s">
        <v>27</v>
      </c>
      <c r="P29" s="9" t="s">
        <v>27</v>
      </c>
      <c r="Q29" s="9" t="s">
        <v>27</v>
      </c>
      <c r="R29" s="9" t="s">
        <v>27</v>
      </c>
      <c r="S29" s="9" t="s">
        <v>27</v>
      </c>
      <c r="T29" s="9" t="s">
        <v>27</v>
      </c>
      <c r="U29" s="9" t="s">
        <v>27</v>
      </c>
      <c r="V29" s="9" t="s">
        <v>27</v>
      </c>
      <c r="W29" s="9" t="s">
        <v>27</v>
      </c>
      <c r="X29" s="9" t="s">
        <v>27</v>
      </c>
      <c r="Y29" s="9"/>
      <c r="Z29" s="9"/>
      <c r="AA29" s="9"/>
      <c r="AB29" s="9"/>
      <c r="AC29" s="22">
        <f t="shared" si="6"/>
        <v>2003.5</v>
      </c>
      <c r="AD29" s="22">
        <v>25</v>
      </c>
      <c r="AE29" s="22">
        <f t="shared" si="0"/>
        <v>80.14</v>
      </c>
      <c r="AG29" s="8">
        <v>120906124</v>
      </c>
      <c r="AH29" s="9" t="s">
        <v>47</v>
      </c>
      <c r="AI29" s="10">
        <v>89</v>
      </c>
      <c r="AJ29" s="10">
        <v>83</v>
      </c>
      <c r="AK29" s="10">
        <v>73</v>
      </c>
      <c r="AL29" s="10">
        <v>77</v>
      </c>
      <c r="AM29" s="10">
        <v>80</v>
      </c>
      <c r="AN29" s="10">
        <v>84</v>
      </c>
      <c r="AO29" s="10">
        <v>62</v>
      </c>
      <c r="AP29" s="10">
        <v>96</v>
      </c>
      <c r="AQ29" s="8">
        <v>85</v>
      </c>
      <c r="AR29" s="9" t="s">
        <v>27</v>
      </c>
      <c r="AS29" s="9" t="s">
        <v>27</v>
      </c>
      <c r="AT29" s="9" t="s">
        <v>27</v>
      </c>
      <c r="AU29" s="9" t="s">
        <v>27</v>
      </c>
      <c r="AV29" s="9" t="s">
        <v>27</v>
      </c>
      <c r="AW29" s="9" t="s">
        <v>27</v>
      </c>
      <c r="AX29" s="9" t="s">
        <v>27</v>
      </c>
      <c r="AY29" s="9" t="s">
        <v>27</v>
      </c>
      <c r="AZ29" s="9"/>
      <c r="BA29" s="9"/>
      <c r="BB29" s="9"/>
      <c r="BC29" s="9"/>
      <c r="BD29" s="9"/>
      <c r="BE29" s="9"/>
      <c r="BF29" s="9"/>
      <c r="BG29" s="9"/>
      <c r="BH29" s="21">
        <f>AI29*1.5+AJ29*2+AK29*2.5+AL29*1.5+AM29*2.5+AN29*2+AO29*3+AP29*2+AQ29*2</f>
        <v>1513.5</v>
      </c>
      <c r="BI29" s="22">
        <v>19</v>
      </c>
      <c r="BJ29" s="21">
        <f t="shared" si="1"/>
        <v>79.65789473684211</v>
      </c>
      <c r="BK29" s="24">
        <f t="shared" si="2"/>
        <v>3517</v>
      </c>
      <c r="BL29" s="24">
        <f t="shared" si="3"/>
        <v>44</v>
      </c>
      <c r="BM29" s="25">
        <f t="shared" si="4"/>
        <v>79.931818181818187</v>
      </c>
      <c r="BN29" s="24">
        <v>0</v>
      </c>
      <c r="BO29" s="25">
        <f t="shared" si="5"/>
        <v>79.931818181818187</v>
      </c>
    </row>
    <row r="30" spans="1:67" x14ac:dyDescent="0.15">
      <c r="A30" s="10">
        <v>27</v>
      </c>
      <c r="B30" s="8">
        <v>120906233</v>
      </c>
      <c r="C30" s="9" t="s">
        <v>89</v>
      </c>
      <c r="D30" s="10">
        <v>77</v>
      </c>
      <c r="E30" s="10">
        <v>73</v>
      </c>
      <c r="F30" s="8">
        <v>85</v>
      </c>
      <c r="G30" s="10">
        <v>68</v>
      </c>
      <c r="H30" s="8">
        <v>85</v>
      </c>
      <c r="I30" s="8">
        <v>85</v>
      </c>
      <c r="J30" s="10">
        <v>90</v>
      </c>
      <c r="K30" s="10">
        <v>69</v>
      </c>
      <c r="L30" s="11">
        <v>86</v>
      </c>
      <c r="M30" s="11">
        <v>92</v>
      </c>
      <c r="N30" s="11">
        <v>77</v>
      </c>
      <c r="O30" s="12" t="s">
        <v>27</v>
      </c>
      <c r="P30" s="9" t="s">
        <v>27</v>
      </c>
      <c r="Q30" s="9" t="s">
        <v>27</v>
      </c>
      <c r="R30" s="9" t="s">
        <v>27</v>
      </c>
      <c r="S30" s="9" t="s">
        <v>27</v>
      </c>
      <c r="T30" s="9" t="s">
        <v>27</v>
      </c>
      <c r="U30" s="9" t="s">
        <v>27</v>
      </c>
      <c r="V30" s="9" t="s">
        <v>27</v>
      </c>
      <c r="W30" s="9" t="s">
        <v>27</v>
      </c>
      <c r="X30" s="9" t="s">
        <v>27</v>
      </c>
      <c r="Y30" s="9"/>
      <c r="Z30" s="9"/>
      <c r="AA30" s="9"/>
      <c r="AB30" s="9"/>
      <c r="AC30" s="22">
        <f t="shared" si="6"/>
        <v>2001</v>
      </c>
      <c r="AD30" s="22">
        <v>25</v>
      </c>
      <c r="AE30" s="22">
        <f t="shared" si="0"/>
        <v>80.040000000000006</v>
      </c>
      <c r="AG30" s="8">
        <v>120906233</v>
      </c>
      <c r="AH30" s="9" t="s">
        <v>89</v>
      </c>
      <c r="AI30" s="10">
        <v>88</v>
      </c>
      <c r="AJ30" s="10">
        <v>76</v>
      </c>
      <c r="AK30" s="10">
        <v>73</v>
      </c>
      <c r="AL30" s="10">
        <v>84</v>
      </c>
      <c r="AM30" s="10">
        <v>94</v>
      </c>
      <c r="AN30" s="10">
        <v>87</v>
      </c>
      <c r="AO30" s="10">
        <v>67</v>
      </c>
      <c r="AP30" s="10">
        <v>89</v>
      </c>
      <c r="AQ30" s="8">
        <v>65</v>
      </c>
      <c r="AR30" s="8">
        <v>85</v>
      </c>
      <c r="AS30" s="9" t="s">
        <v>27</v>
      </c>
      <c r="AT30" s="9" t="s">
        <v>27</v>
      </c>
      <c r="AU30" s="9" t="s">
        <v>27</v>
      </c>
      <c r="AV30" s="9" t="s">
        <v>27</v>
      </c>
      <c r="AW30" s="9" t="s">
        <v>27</v>
      </c>
      <c r="AX30" s="9" t="s">
        <v>27</v>
      </c>
      <c r="AY30" s="9" t="s">
        <v>27</v>
      </c>
      <c r="AZ30" s="9"/>
      <c r="BA30" s="9"/>
      <c r="BB30" s="9"/>
      <c r="BC30" s="9"/>
      <c r="BD30" s="9"/>
      <c r="BE30" s="9"/>
      <c r="BF30" s="9"/>
      <c r="BG30" s="9"/>
      <c r="BH30" s="21">
        <f>AI30*1.5+AJ30*2+AK30*2.5+AL30*1.5+AM30*2.5+AN30*2+AO30*3+AP30*2+AQ30*2+AR30*1</f>
        <v>1595.5</v>
      </c>
      <c r="BI30" s="22">
        <v>20</v>
      </c>
      <c r="BJ30" s="21">
        <f t="shared" si="1"/>
        <v>79.775000000000006</v>
      </c>
      <c r="BK30" s="24">
        <f t="shared" si="2"/>
        <v>3596.5</v>
      </c>
      <c r="BL30" s="24">
        <f t="shared" si="3"/>
        <v>45</v>
      </c>
      <c r="BM30" s="25">
        <f t="shared" si="4"/>
        <v>79.922222222222217</v>
      </c>
      <c r="BN30" s="24">
        <v>0</v>
      </c>
      <c r="BO30" s="25">
        <f t="shared" si="5"/>
        <v>79.922222222222217</v>
      </c>
    </row>
    <row r="31" spans="1:67" x14ac:dyDescent="0.15">
      <c r="A31" s="10">
        <v>28</v>
      </c>
      <c r="B31" s="8">
        <v>120906319</v>
      </c>
      <c r="C31" s="9" t="s">
        <v>117</v>
      </c>
      <c r="D31" s="10">
        <v>62</v>
      </c>
      <c r="E31" s="10">
        <v>80</v>
      </c>
      <c r="F31" s="8">
        <v>85</v>
      </c>
      <c r="G31" s="10">
        <v>79</v>
      </c>
      <c r="H31" s="8">
        <v>75</v>
      </c>
      <c r="I31" s="8">
        <v>85</v>
      </c>
      <c r="J31" s="10">
        <v>91</v>
      </c>
      <c r="K31" s="10">
        <v>60</v>
      </c>
      <c r="L31" s="11">
        <v>82</v>
      </c>
      <c r="M31" s="11">
        <v>73</v>
      </c>
      <c r="N31" s="11">
        <v>75</v>
      </c>
      <c r="O31" s="12" t="s">
        <v>27</v>
      </c>
      <c r="P31" s="9" t="s">
        <v>27</v>
      </c>
      <c r="Q31" s="9" t="s">
        <v>27</v>
      </c>
      <c r="R31" s="9" t="s">
        <v>27</v>
      </c>
      <c r="S31" s="9" t="s">
        <v>27</v>
      </c>
      <c r="T31" s="9" t="s">
        <v>27</v>
      </c>
      <c r="U31" s="9" t="s">
        <v>27</v>
      </c>
      <c r="V31" s="9" t="s">
        <v>27</v>
      </c>
      <c r="W31" s="9" t="s">
        <v>27</v>
      </c>
      <c r="X31" s="9" t="s">
        <v>27</v>
      </c>
      <c r="Y31" s="9"/>
      <c r="Z31" s="9"/>
      <c r="AA31" s="9"/>
      <c r="AB31" s="9"/>
      <c r="AC31" s="22">
        <f t="shared" si="6"/>
        <v>1906.5</v>
      </c>
      <c r="AD31" s="22">
        <v>25</v>
      </c>
      <c r="AE31" s="22">
        <f t="shared" si="0"/>
        <v>76.260000000000005</v>
      </c>
      <c r="AG31" s="8">
        <v>120906319</v>
      </c>
      <c r="AH31" s="9" t="s">
        <v>117</v>
      </c>
      <c r="AI31" s="10">
        <v>87</v>
      </c>
      <c r="AJ31" s="10">
        <v>86</v>
      </c>
      <c r="AK31" s="10">
        <v>90</v>
      </c>
      <c r="AL31" s="10">
        <v>90</v>
      </c>
      <c r="AM31" s="10">
        <v>86</v>
      </c>
      <c r="AN31" s="10">
        <v>90</v>
      </c>
      <c r="AO31" s="10">
        <v>75</v>
      </c>
      <c r="AP31" s="10">
        <v>96</v>
      </c>
      <c r="AQ31" s="8">
        <v>65</v>
      </c>
      <c r="AR31" s="8">
        <v>85</v>
      </c>
      <c r="AS31" s="9" t="s">
        <v>27</v>
      </c>
      <c r="AT31" s="9" t="s">
        <v>27</v>
      </c>
      <c r="AU31" s="9" t="s">
        <v>27</v>
      </c>
      <c r="AV31" s="9" t="s">
        <v>27</v>
      </c>
      <c r="AW31" s="9" t="s">
        <v>27</v>
      </c>
      <c r="AX31" s="9" t="s">
        <v>27</v>
      </c>
      <c r="AY31" s="9" t="s">
        <v>27</v>
      </c>
      <c r="AZ31" s="9"/>
      <c r="BA31" s="9"/>
      <c r="BB31" s="9"/>
      <c r="BC31" s="9"/>
      <c r="BD31" s="9"/>
      <c r="BE31" s="9"/>
      <c r="BF31" s="9"/>
      <c r="BG31" s="9"/>
      <c r="BH31" s="21">
        <f>AI31*1.5+AJ31*2+AK31*2.5+AL31*1.5+AM31*2.5+AN31*2+AO31*3+AP31*2+AQ31*2+AR31*1</f>
        <v>1689.5</v>
      </c>
      <c r="BI31" s="22">
        <v>20</v>
      </c>
      <c r="BJ31" s="21">
        <f t="shared" si="1"/>
        <v>84.474999999999994</v>
      </c>
      <c r="BK31" s="24">
        <f t="shared" si="2"/>
        <v>3596</v>
      </c>
      <c r="BL31" s="24">
        <f t="shared" si="3"/>
        <v>45</v>
      </c>
      <c r="BM31" s="25">
        <f t="shared" si="4"/>
        <v>79.911111111111111</v>
      </c>
      <c r="BN31" s="24">
        <v>0</v>
      </c>
      <c r="BO31" s="25">
        <f t="shared" si="5"/>
        <v>79.911111111111111</v>
      </c>
    </row>
    <row r="32" spans="1:67" x14ac:dyDescent="0.15">
      <c r="A32" s="10">
        <v>29</v>
      </c>
      <c r="B32" s="8">
        <v>120906122</v>
      </c>
      <c r="C32" s="9" t="s">
        <v>45</v>
      </c>
      <c r="D32" s="10">
        <v>66</v>
      </c>
      <c r="E32" s="10">
        <v>64</v>
      </c>
      <c r="F32" s="8">
        <v>75</v>
      </c>
      <c r="G32" s="10">
        <v>76</v>
      </c>
      <c r="H32" s="8">
        <v>85</v>
      </c>
      <c r="I32" s="8">
        <v>85</v>
      </c>
      <c r="J32" s="10">
        <v>79</v>
      </c>
      <c r="K32" s="10">
        <v>76</v>
      </c>
      <c r="L32" s="11">
        <v>91</v>
      </c>
      <c r="M32" s="11">
        <v>91</v>
      </c>
      <c r="N32" s="11">
        <v>75</v>
      </c>
      <c r="O32" s="12" t="s">
        <v>27</v>
      </c>
      <c r="P32" s="9" t="s">
        <v>27</v>
      </c>
      <c r="Q32" s="10">
        <v>80</v>
      </c>
      <c r="R32" s="9" t="s">
        <v>27</v>
      </c>
      <c r="S32" s="9" t="s">
        <v>27</v>
      </c>
      <c r="T32" s="9" t="s">
        <v>27</v>
      </c>
      <c r="U32" s="9" t="s">
        <v>27</v>
      </c>
      <c r="V32" s="9" t="s">
        <v>27</v>
      </c>
      <c r="W32" s="9" t="s">
        <v>27</v>
      </c>
      <c r="X32" s="9" t="s">
        <v>27</v>
      </c>
      <c r="Y32" s="9"/>
      <c r="Z32" s="9"/>
      <c r="AA32" s="9"/>
      <c r="AB32" s="9"/>
      <c r="AC32" s="22">
        <f>D32*2.5+E32*3+F32*1+G32*3+H32*1.5+I32*1+J32*2.5+K32*2+L32*2+M32*3.5+N32*3+Q32*2</f>
        <v>2107.5</v>
      </c>
      <c r="AD32" s="22">
        <v>27</v>
      </c>
      <c r="AE32" s="22">
        <f t="shared" si="0"/>
        <v>78.055555555555557</v>
      </c>
      <c r="AG32" s="8">
        <v>120906122</v>
      </c>
      <c r="AH32" s="9" t="s">
        <v>45</v>
      </c>
      <c r="AI32" s="10">
        <v>89</v>
      </c>
      <c r="AJ32" s="10">
        <v>87</v>
      </c>
      <c r="AK32" s="10">
        <v>77</v>
      </c>
      <c r="AL32" s="10">
        <v>74</v>
      </c>
      <c r="AM32" s="10">
        <v>89</v>
      </c>
      <c r="AN32" s="10">
        <v>80</v>
      </c>
      <c r="AO32" s="10">
        <v>73</v>
      </c>
      <c r="AP32" s="10">
        <v>91</v>
      </c>
      <c r="AQ32" s="8">
        <v>85</v>
      </c>
      <c r="AR32" s="9" t="s">
        <v>27</v>
      </c>
      <c r="AS32" s="9" t="s">
        <v>27</v>
      </c>
      <c r="AT32" s="9" t="s">
        <v>27</v>
      </c>
      <c r="AU32" s="9" t="s">
        <v>27</v>
      </c>
      <c r="AV32" s="9" t="s">
        <v>27</v>
      </c>
      <c r="AW32" s="9" t="s">
        <v>27</v>
      </c>
      <c r="AX32" s="9" t="s">
        <v>27</v>
      </c>
      <c r="AY32" s="9" t="s">
        <v>27</v>
      </c>
      <c r="AZ32" s="9"/>
      <c r="BA32" s="9"/>
      <c r="BB32" s="9"/>
      <c r="BC32" s="9"/>
      <c r="BD32" s="9"/>
      <c r="BE32" s="9"/>
      <c r="BF32" s="9"/>
      <c r="BG32" s="9"/>
      <c r="BH32" s="21">
        <f>AI32*1.5+AJ32*2+AK32*2.5+AL32*1.5+AM32*2.5+AN32*2+AO32*3+AP32*2+AQ32*2</f>
        <v>1564.5</v>
      </c>
      <c r="BI32" s="22">
        <v>19</v>
      </c>
      <c r="BJ32" s="21">
        <f t="shared" si="1"/>
        <v>82.34210526315789</v>
      </c>
      <c r="BK32" s="24">
        <f t="shared" si="2"/>
        <v>3672</v>
      </c>
      <c r="BL32" s="24">
        <f t="shared" si="3"/>
        <v>46</v>
      </c>
      <c r="BM32" s="25">
        <f t="shared" si="4"/>
        <v>79.826086956521735</v>
      </c>
      <c r="BN32" s="24">
        <v>0</v>
      </c>
      <c r="BO32" s="25">
        <f t="shared" si="5"/>
        <v>79.826086956521735</v>
      </c>
    </row>
    <row r="33" spans="1:67" x14ac:dyDescent="0.15">
      <c r="A33" s="10">
        <v>30</v>
      </c>
      <c r="B33" s="8">
        <v>120407328</v>
      </c>
      <c r="C33" s="9" t="s">
        <v>29</v>
      </c>
      <c r="D33" s="10">
        <v>72</v>
      </c>
      <c r="E33" s="10">
        <v>83</v>
      </c>
      <c r="F33" s="8">
        <v>85</v>
      </c>
      <c r="G33" s="10">
        <v>87</v>
      </c>
      <c r="H33" s="8">
        <v>75</v>
      </c>
      <c r="I33" s="8">
        <v>75</v>
      </c>
      <c r="J33" s="10">
        <v>75</v>
      </c>
      <c r="K33" s="10">
        <v>71</v>
      </c>
      <c r="L33" s="11">
        <v>93</v>
      </c>
      <c r="M33" s="11">
        <v>80</v>
      </c>
      <c r="N33" s="11">
        <v>76</v>
      </c>
      <c r="O33" s="12" t="s">
        <v>27</v>
      </c>
      <c r="P33" s="9" t="s">
        <v>27</v>
      </c>
      <c r="Q33" s="9" t="s">
        <v>27</v>
      </c>
      <c r="R33" s="9" t="s">
        <v>27</v>
      </c>
      <c r="S33" s="9" t="s">
        <v>27</v>
      </c>
      <c r="T33" s="9" t="s">
        <v>27</v>
      </c>
      <c r="U33" s="9" t="s">
        <v>27</v>
      </c>
      <c r="V33" s="9" t="s">
        <v>27</v>
      </c>
      <c r="W33" s="9" t="s">
        <v>27</v>
      </c>
      <c r="X33" s="9" t="s">
        <v>27</v>
      </c>
      <c r="Y33" s="9" t="s">
        <v>27</v>
      </c>
      <c r="Z33" s="9" t="s">
        <v>27</v>
      </c>
      <c r="AA33" s="9" t="s">
        <v>27</v>
      </c>
      <c r="AB33" s="9" t="s">
        <v>27</v>
      </c>
      <c r="AC33" s="22">
        <f>D33*2.5+E33*3+F33*1+G33*3+H33*1.5+I33*1+J33*2.5+K33*2+L33*2+M33*3.5+N33*3</f>
        <v>1986</v>
      </c>
      <c r="AD33" s="22">
        <v>26</v>
      </c>
      <c r="AE33" s="22">
        <f t="shared" si="0"/>
        <v>76.384615384615387</v>
      </c>
      <c r="AG33" s="8">
        <v>120407328</v>
      </c>
      <c r="AH33" s="9" t="s">
        <v>29</v>
      </c>
      <c r="AI33" s="10">
        <v>92</v>
      </c>
      <c r="AJ33" s="10">
        <v>88</v>
      </c>
      <c r="AK33" s="10">
        <v>79</v>
      </c>
      <c r="AL33" s="10">
        <v>79</v>
      </c>
      <c r="AM33" s="10">
        <v>89</v>
      </c>
      <c r="AN33" s="10">
        <v>75</v>
      </c>
      <c r="AO33" s="10">
        <v>78</v>
      </c>
      <c r="AP33" s="10">
        <v>94</v>
      </c>
      <c r="AQ33" s="8">
        <v>85</v>
      </c>
      <c r="AR33" s="8">
        <v>85</v>
      </c>
      <c r="AS33" s="9" t="s">
        <v>27</v>
      </c>
      <c r="AT33" s="9" t="s">
        <v>27</v>
      </c>
      <c r="AU33" s="9" t="s">
        <v>27</v>
      </c>
      <c r="AV33" s="9" t="s">
        <v>27</v>
      </c>
      <c r="AW33" s="9" t="s">
        <v>27</v>
      </c>
      <c r="AX33" s="9" t="s">
        <v>27</v>
      </c>
      <c r="AY33" s="9" t="s">
        <v>27</v>
      </c>
      <c r="AZ33" s="16" t="s">
        <v>27</v>
      </c>
      <c r="BA33" s="16" t="s">
        <v>27</v>
      </c>
      <c r="BB33" s="16" t="s">
        <v>27</v>
      </c>
      <c r="BC33" s="16" t="s">
        <v>27</v>
      </c>
      <c r="BD33" s="16" t="s">
        <v>27</v>
      </c>
      <c r="BE33" s="16" t="s">
        <v>27</v>
      </c>
      <c r="BF33" s="16" t="s">
        <v>27</v>
      </c>
      <c r="BG33" s="16" t="s">
        <v>27</v>
      </c>
      <c r="BH33" s="21">
        <f>AI33*1.5+AJ33*2+AK33*2.5+AL33*1.5+AM33*2.5+AN33*2+AO33*3+AP33*2+AQ33*2+AR33*1</f>
        <v>1679.5</v>
      </c>
      <c r="BI33" s="22">
        <v>20</v>
      </c>
      <c r="BJ33" s="21">
        <f t="shared" si="1"/>
        <v>83.974999999999994</v>
      </c>
      <c r="BK33" s="24">
        <f t="shared" si="2"/>
        <v>3665.5</v>
      </c>
      <c r="BL33" s="24">
        <f t="shared" si="3"/>
        <v>46</v>
      </c>
      <c r="BM33" s="25">
        <f t="shared" si="4"/>
        <v>79.684782608695656</v>
      </c>
      <c r="BN33" s="24">
        <v>0</v>
      </c>
      <c r="BO33" s="25">
        <f t="shared" si="5"/>
        <v>79.684782608695656</v>
      </c>
    </row>
    <row r="34" spans="1:67" x14ac:dyDescent="0.15">
      <c r="A34" s="10">
        <v>31</v>
      </c>
      <c r="B34" s="8">
        <v>120906313</v>
      </c>
      <c r="C34" s="9" t="s">
        <v>111</v>
      </c>
      <c r="D34" s="10">
        <v>62</v>
      </c>
      <c r="E34" s="10">
        <v>72</v>
      </c>
      <c r="F34" s="8">
        <v>85</v>
      </c>
      <c r="G34" s="10">
        <v>72</v>
      </c>
      <c r="H34" s="8">
        <v>95</v>
      </c>
      <c r="I34" s="8">
        <v>85</v>
      </c>
      <c r="J34" s="10">
        <v>88</v>
      </c>
      <c r="K34" s="10">
        <v>60</v>
      </c>
      <c r="L34" s="11">
        <v>86</v>
      </c>
      <c r="M34" s="11">
        <v>89</v>
      </c>
      <c r="N34" s="11">
        <v>79</v>
      </c>
      <c r="O34" s="12" t="s">
        <v>27</v>
      </c>
      <c r="P34" s="9" t="s">
        <v>27</v>
      </c>
      <c r="Q34" s="9" t="s">
        <v>27</v>
      </c>
      <c r="R34" s="9" t="s">
        <v>27</v>
      </c>
      <c r="S34" s="9" t="s">
        <v>27</v>
      </c>
      <c r="T34" s="9" t="s">
        <v>27</v>
      </c>
      <c r="U34" s="9" t="s">
        <v>27</v>
      </c>
      <c r="V34" s="9" t="s">
        <v>27</v>
      </c>
      <c r="W34" s="9" t="s">
        <v>27</v>
      </c>
      <c r="X34" s="9" t="s">
        <v>27</v>
      </c>
      <c r="Y34" s="9"/>
      <c r="Z34" s="9"/>
      <c r="AA34" s="9"/>
      <c r="AB34" s="9"/>
      <c r="AC34" s="22">
        <f>D34*2.5+E34*3+F34*1+G34*3+H34*1.5+I34*1+J34*2.5+K34*2+L34*2+M34*3.5+N34*3</f>
        <v>1960</v>
      </c>
      <c r="AD34" s="22">
        <v>25</v>
      </c>
      <c r="AE34" s="22">
        <f t="shared" si="0"/>
        <v>78.400000000000006</v>
      </c>
      <c r="AG34" s="8">
        <v>120906313</v>
      </c>
      <c r="AH34" s="9" t="s">
        <v>111</v>
      </c>
      <c r="AI34" s="9" t="s">
        <v>27</v>
      </c>
      <c r="AJ34" s="10">
        <v>83</v>
      </c>
      <c r="AK34" s="10">
        <v>82</v>
      </c>
      <c r="AL34" s="10">
        <v>86</v>
      </c>
      <c r="AM34" s="10">
        <v>76</v>
      </c>
      <c r="AN34" s="10">
        <v>92</v>
      </c>
      <c r="AO34" s="10">
        <v>72</v>
      </c>
      <c r="AP34" s="10">
        <v>92</v>
      </c>
      <c r="AQ34" s="8">
        <v>75</v>
      </c>
      <c r="AR34" s="8">
        <v>75</v>
      </c>
      <c r="AS34" s="9" t="s">
        <v>27</v>
      </c>
      <c r="AT34" s="9" t="s">
        <v>27</v>
      </c>
      <c r="AU34" s="9" t="s">
        <v>27</v>
      </c>
      <c r="AV34" s="9" t="s">
        <v>27</v>
      </c>
      <c r="AW34" s="9" t="s">
        <v>27</v>
      </c>
      <c r="AX34" s="9" t="s">
        <v>27</v>
      </c>
      <c r="AY34" s="9" t="s">
        <v>27</v>
      </c>
      <c r="AZ34" s="9"/>
      <c r="BA34" s="9"/>
      <c r="BB34" s="9"/>
      <c r="BC34" s="9"/>
      <c r="BD34" s="9"/>
      <c r="BE34" s="9"/>
      <c r="BF34" s="9"/>
      <c r="BG34" s="9"/>
      <c r="BH34" s="21">
        <f>AJ34*2+AK34*2.5+AL34*1.5+AM34*2.5+AN34*2+AO34*3+AP34*2+AQ34*2+AR34*1</f>
        <v>1499</v>
      </c>
      <c r="BI34" s="22">
        <v>18.5</v>
      </c>
      <c r="BJ34" s="21">
        <f t="shared" si="1"/>
        <v>81.027027027027032</v>
      </c>
      <c r="BK34" s="24">
        <f t="shared" si="2"/>
        <v>3459</v>
      </c>
      <c r="BL34" s="24">
        <f t="shared" si="3"/>
        <v>43.5</v>
      </c>
      <c r="BM34" s="25">
        <f t="shared" si="4"/>
        <v>79.517241379310349</v>
      </c>
      <c r="BN34" s="24">
        <v>0</v>
      </c>
      <c r="BO34" s="25">
        <f t="shared" si="5"/>
        <v>79.517241379310349</v>
      </c>
    </row>
    <row r="35" spans="1:67" x14ac:dyDescent="0.15">
      <c r="A35" s="10">
        <v>32</v>
      </c>
      <c r="B35" s="8">
        <v>120906216</v>
      </c>
      <c r="C35" s="9" t="s">
        <v>77</v>
      </c>
      <c r="D35" s="10">
        <v>61</v>
      </c>
      <c r="E35" s="10">
        <v>89</v>
      </c>
      <c r="F35" s="8">
        <v>95</v>
      </c>
      <c r="G35" s="10">
        <v>76</v>
      </c>
      <c r="H35" s="8">
        <v>85</v>
      </c>
      <c r="I35" s="8">
        <v>85</v>
      </c>
      <c r="J35" s="10">
        <v>89</v>
      </c>
      <c r="K35" s="10">
        <v>80</v>
      </c>
      <c r="L35" s="11">
        <v>99</v>
      </c>
      <c r="M35" s="11">
        <v>61</v>
      </c>
      <c r="N35" s="11">
        <v>72</v>
      </c>
      <c r="O35" s="12" t="s">
        <v>27</v>
      </c>
      <c r="P35" s="9" t="s">
        <v>27</v>
      </c>
      <c r="Q35" s="9" t="s">
        <v>27</v>
      </c>
      <c r="R35" s="9" t="s">
        <v>27</v>
      </c>
      <c r="S35" s="9" t="s">
        <v>27</v>
      </c>
      <c r="T35" s="9" t="s">
        <v>27</v>
      </c>
      <c r="U35" s="9" t="s">
        <v>27</v>
      </c>
      <c r="V35" s="9" t="s">
        <v>27</v>
      </c>
      <c r="W35" s="9" t="s">
        <v>27</v>
      </c>
      <c r="X35" s="9" t="s">
        <v>27</v>
      </c>
      <c r="Y35" s="9"/>
      <c r="Z35" s="9"/>
      <c r="AA35" s="9"/>
      <c r="AB35" s="9"/>
      <c r="AC35" s="22">
        <f>D35*2.5+E35*3+F35*1+G35*3+H35*1.5+I35*1+J35*2.5+K35*2+L35*2+M35*3.5+N35*3</f>
        <v>1965</v>
      </c>
      <c r="AD35" s="22">
        <v>25</v>
      </c>
      <c r="AE35" s="22">
        <f t="shared" si="0"/>
        <v>78.599999999999994</v>
      </c>
      <c r="AG35" s="8">
        <v>120906216</v>
      </c>
      <c r="AH35" s="9" t="s">
        <v>77</v>
      </c>
      <c r="AI35" s="10">
        <v>90</v>
      </c>
      <c r="AJ35" s="10">
        <v>81</v>
      </c>
      <c r="AK35" s="10">
        <v>73</v>
      </c>
      <c r="AL35" s="10">
        <v>76</v>
      </c>
      <c r="AM35" s="10">
        <v>71</v>
      </c>
      <c r="AN35" s="10">
        <v>87</v>
      </c>
      <c r="AO35" s="10">
        <v>74</v>
      </c>
      <c r="AP35" s="10">
        <v>97</v>
      </c>
      <c r="AQ35" s="8">
        <v>85</v>
      </c>
      <c r="AR35" s="8">
        <v>75</v>
      </c>
      <c r="AS35" s="9" t="s">
        <v>27</v>
      </c>
      <c r="AT35" s="9" t="s">
        <v>27</v>
      </c>
      <c r="AU35" s="9" t="s">
        <v>27</v>
      </c>
      <c r="AV35" s="9" t="s">
        <v>27</v>
      </c>
      <c r="AW35" s="9" t="s">
        <v>27</v>
      </c>
      <c r="AX35" s="9" t="s">
        <v>27</v>
      </c>
      <c r="AY35" s="9" t="s">
        <v>27</v>
      </c>
      <c r="AZ35" s="9"/>
      <c r="BA35" s="9"/>
      <c r="BB35" s="9"/>
      <c r="BC35" s="9"/>
      <c r="BD35" s="9"/>
      <c r="BE35" s="9"/>
      <c r="BF35" s="9"/>
      <c r="BG35" s="9"/>
      <c r="BH35" s="21">
        <f t="shared" ref="BH35:BH41" si="7">AI35*1.5+AJ35*2+AK35*2.5+AL35*1.5+AM35*2.5+AN35*2+AO35*3+AP35*2+AQ35*2+AR35*1</f>
        <v>1606</v>
      </c>
      <c r="BI35" s="22">
        <v>20</v>
      </c>
      <c r="BJ35" s="21">
        <f t="shared" si="1"/>
        <v>80.3</v>
      </c>
      <c r="BK35" s="24">
        <f t="shared" si="2"/>
        <v>3571</v>
      </c>
      <c r="BL35" s="24">
        <f t="shared" si="3"/>
        <v>45</v>
      </c>
      <c r="BM35" s="25">
        <f t="shared" si="4"/>
        <v>79.355555555555554</v>
      </c>
      <c r="BN35" s="24">
        <v>0</v>
      </c>
      <c r="BO35" s="25">
        <f t="shared" si="5"/>
        <v>79.355555555555554</v>
      </c>
    </row>
    <row r="36" spans="1:67" ht="15" customHeight="1" x14ac:dyDescent="0.15">
      <c r="A36" s="10">
        <v>33</v>
      </c>
      <c r="B36" s="8">
        <v>120906336</v>
      </c>
      <c r="C36" s="9" t="s">
        <v>132</v>
      </c>
      <c r="D36" s="10">
        <v>71</v>
      </c>
      <c r="E36" s="10">
        <v>76</v>
      </c>
      <c r="F36" s="8">
        <v>85</v>
      </c>
      <c r="G36" s="10">
        <v>74</v>
      </c>
      <c r="H36" s="8">
        <v>85</v>
      </c>
      <c r="I36" s="8">
        <v>85</v>
      </c>
      <c r="J36" s="10">
        <v>87</v>
      </c>
      <c r="K36" s="10">
        <v>63</v>
      </c>
      <c r="L36" s="11">
        <v>79</v>
      </c>
      <c r="M36" s="11">
        <v>82</v>
      </c>
      <c r="N36" s="11">
        <v>63</v>
      </c>
      <c r="O36" s="12" t="s">
        <v>27</v>
      </c>
      <c r="P36" s="9" t="s">
        <v>27</v>
      </c>
      <c r="Q36" s="9" t="s">
        <v>27</v>
      </c>
      <c r="R36" s="9" t="s">
        <v>27</v>
      </c>
      <c r="S36" s="9" t="s">
        <v>27</v>
      </c>
      <c r="T36" s="9" t="s">
        <v>27</v>
      </c>
      <c r="U36" s="9" t="s">
        <v>27</v>
      </c>
      <c r="V36" s="9" t="s">
        <v>27</v>
      </c>
      <c r="W36" s="9" t="s">
        <v>27</v>
      </c>
      <c r="X36" s="9" t="s">
        <v>27</v>
      </c>
      <c r="Y36" s="9"/>
      <c r="Z36" s="9"/>
      <c r="AA36" s="9"/>
      <c r="AB36" s="9"/>
      <c r="AC36" s="22">
        <f>D36*2.5+E36*3+F36*1+G36*3+H36*1.5+I36*1+J36*2.5+K36*2+L36*2+M36*3.5+N36*3</f>
        <v>1902.5</v>
      </c>
      <c r="AD36" s="22">
        <v>25</v>
      </c>
      <c r="AE36" s="22">
        <f t="shared" ref="AE36:AE67" si="8">AC36/AD36</f>
        <v>76.099999999999994</v>
      </c>
      <c r="AG36" s="8">
        <v>120906336</v>
      </c>
      <c r="AH36" s="9" t="s">
        <v>132</v>
      </c>
      <c r="AI36" s="10">
        <v>60</v>
      </c>
      <c r="AJ36" s="10">
        <v>88</v>
      </c>
      <c r="AK36" s="10">
        <v>86</v>
      </c>
      <c r="AL36" s="10">
        <v>87</v>
      </c>
      <c r="AM36" s="10">
        <v>80</v>
      </c>
      <c r="AN36" s="10">
        <v>80</v>
      </c>
      <c r="AO36" s="10">
        <v>80</v>
      </c>
      <c r="AP36" s="10">
        <v>91</v>
      </c>
      <c r="AQ36" s="8">
        <v>95</v>
      </c>
      <c r="AR36" s="8">
        <v>85</v>
      </c>
      <c r="AS36" s="9" t="s">
        <v>27</v>
      </c>
      <c r="AT36" s="9" t="s">
        <v>27</v>
      </c>
      <c r="AU36" s="9" t="s">
        <v>27</v>
      </c>
      <c r="AV36" s="9" t="s">
        <v>27</v>
      </c>
      <c r="AW36" s="9" t="s">
        <v>27</v>
      </c>
      <c r="AX36" s="9" t="s">
        <v>27</v>
      </c>
      <c r="AY36" s="9" t="s">
        <v>27</v>
      </c>
      <c r="AZ36" s="9"/>
      <c r="BA36" s="9"/>
      <c r="BB36" s="9"/>
      <c r="BC36" s="9"/>
      <c r="BD36" s="9"/>
      <c r="BE36" s="9"/>
      <c r="BF36" s="9"/>
      <c r="BG36" s="9"/>
      <c r="BH36" s="21">
        <f t="shared" si="7"/>
        <v>1668.5</v>
      </c>
      <c r="BI36" s="22">
        <v>20</v>
      </c>
      <c r="BJ36" s="21">
        <f t="shared" ref="BJ36:BJ67" si="9">BH36/BI36</f>
        <v>83.424999999999997</v>
      </c>
      <c r="BK36" s="24">
        <f t="shared" ref="BK36:BK67" si="10">BH36+AC36</f>
        <v>3571</v>
      </c>
      <c r="BL36" s="24">
        <f t="shared" ref="BL36:BL67" si="11">BI36+AD36</f>
        <v>45</v>
      </c>
      <c r="BM36" s="25">
        <f t="shared" ref="BM36:BM67" si="12">BK36/BL36</f>
        <v>79.355555555555554</v>
      </c>
      <c r="BN36" s="24">
        <v>0</v>
      </c>
      <c r="BO36" s="25">
        <f t="shared" ref="BO36:BO67" si="13">BM36+BN36</f>
        <v>79.355555555555554</v>
      </c>
    </row>
    <row r="37" spans="1:67" x14ac:dyDescent="0.15">
      <c r="A37" s="10">
        <v>34</v>
      </c>
      <c r="B37" s="8">
        <v>120906239</v>
      </c>
      <c r="C37" s="9" t="s">
        <v>95</v>
      </c>
      <c r="D37" s="10">
        <v>65</v>
      </c>
      <c r="E37" s="10">
        <v>80</v>
      </c>
      <c r="F37" s="8">
        <v>85</v>
      </c>
      <c r="G37" s="10">
        <v>71</v>
      </c>
      <c r="H37" s="8">
        <v>75</v>
      </c>
      <c r="I37" s="8">
        <v>85</v>
      </c>
      <c r="J37" s="10">
        <v>87</v>
      </c>
      <c r="K37" s="10">
        <v>68</v>
      </c>
      <c r="L37" s="11">
        <v>84</v>
      </c>
      <c r="M37" s="11">
        <v>82</v>
      </c>
      <c r="N37" s="11">
        <v>70</v>
      </c>
      <c r="O37" s="12" t="s">
        <v>27</v>
      </c>
      <c r="P37" s="9" t="s">
        <v>27</v>
      </c>
      <c r="Q37" s="9" t="s">
        <v>27</v>
      </c>
      <c r="R37" s="9" t="s">
        <v>27</v>
      </c>
      <c r="S37" s="9" t="s">
        <v>27</v>
      </c>
      <c r="T37" s="9" t="s">
        <v>27</v>
      </c>
      <c r="U37" s="9" t="s">
        <v>27</v>
      </c>
      <c r="V37" s="9" t="s">
        <v>27</v>
      </c>
      <c r="W37" s="9" t="s">
        <v>27</v>
      </c>
      <c r="X37" s="9" t="s">
        <v>27</v>
      </c>
      <c r="Y37" s="9"/>
      <c r="Z37" s="9"/>
      <c r="AA37" s="9"/>
      <c r="AB37" s="9"/>
      <c r="AC37" s="22">
        <f>D37*2.5+E37*3+F37*1+G37*3+H37*1.5+I37*1+J37*2.5+K37*2+L37*2+M37*3.5+N37*3</f>
        <v>1916.5</v>
      </c>
      <c r="AD37" s="22">
        <v>25</v>
      </c>
      <c r="AE37" s="22">
        <f t="shared" si="8"/>
        <v>76.66</v>
      </c>
      <c r="AG37" s="8">
        <v>120906239</v>
      </c>
      <c r="AH37" s="9" t="s">
        <v>95</v>
      </c>
      <c r="AI37" s="10">
        <v>88</v>
      </c>
      <c r="AJ37" s="10">
        <v>88</v>
      </c>
      <c r="AK37" s="10">
        <v>85</v>
      </c>
      <c r="AL37" s="10">
        <v>76</v>
      </c>
      <c r="AM37" s="10">
        <v>88</v>
      </c>
      <c r="AN37" s="10">
        <v>86</v>
      </c>
      <c r="AO37" s="10">
        <v>62</v>
      </c>
      <c r="AP37" s="10">
        <v>92</v>
      </c>
      <c r="AQ37" s="8">
        <v>85</v>
      </c>
      <c r="AR37" s="8">
        <v>85</v>
      </c>
      <c r="AS37" s="9" t="s">
        <v>27</v>
      </c>
      <c r="AT37" s="9" t="s">
        <v>27</v>
      </c>
      <c r="AU37" s="9" t="s">
        <v>27</v>
      </c>
      <c r="AV37" s="9" t="s">
        <v>27</v>
      </c>
      <c r="AW37" s="9" t="s">
        <v>27</v>
      </c>
      <c r="AX37" s="9" t="s">
        <v>27</v>
      </c>
      <c r="AY37" s="9" t="s">
        <v>27</v>
      </c>
      <c r="AZ37" s="9"/>
      <c r="BA37" s="9"/>
      <c r="BB37" s="9"/>
      <c r="BC37" s="9"/>
      <c r="BD37" s="9"/>
      <c r="BE37" s="9"/>
      <c r="BF37" s="9"/>
      <c r="BG37" s="9"/>
      <c r="BH37" s="21">
        <f t="shared" si="7"/>
        <v>1651.5</v>
      </c>
      <c r="BI37" s="22">
        <v>20</v>
      </c>
      <c r="BJ37" s="21">
        <f t="shared" si="9"/>
        <v>82.575000000000003</v>
      </c>
      <c r="BK37" s="24">
        <f t="shared" si="10"/>
        <v>3568</v>
      </c>
      <c r="BL37" s="24">
        <f t="shared" si="11"/>
        <v>45</v>
      </c>
      <c r="BM37" s="25">
        <f t="shared" si="12"/>
        <v>79.288888888888891</v>
      </c>
      <c r="BN37" s="24">
        <v>0</v>
      </c>
      <c r="BO37" s="25">
        <f t="shared" si="13"/>
        <v>79.288888888888891</v>
      </c>
    </row>
    <row r="38" spans="1:67" x14ac:dyDescent="0.15">
      <c r="A38" s="10">
        <v>35</v>
      </c>
      <c r="B38" s="14">
        <v>120209210</v>
      </c>
      <c r="C38" s="9" t="s">
        <v>26</v>
      </c>
      <c r="D38" s="10">
        <v>76</v>
      </c>
      <c r="E38" s="10">
        <v>88</v>
      </c>
      <c r="F38" s="8">
        <v>85</v>
      </c>
      <c r="G38" s="10">
        <v>80</v>
      </c>
      <c r="H38" s="8">
        <v>85</v>
      </c>
      <c r="I38" s="8">
        <v>85</v>
      </c>
      <c r="J38" s="10">
        <v>89</v>
      </c>
      <c r="K38" s="10">
        <v>69</v>
      </c>
      <c r="L38" s="11">
        <v>86</v>
      </c>
      <c r="M38" s="15">
        <v>53</v>
      </c>
      <c r="N38" s="11">
        <v>69</v>
      </c>
      <c r="O38" s="12" t="s">
        <v>27</v>
      </c>
      <c r="P38" s="10">
        <v>68</v>
      </c>
      <c r="Q38" s="10">
        <v>83</v>
      </c>
      <c r="R38" s="9" t="s">
        <v>27</v>
      </c>
      <c r="S38" s="9" t="s">
        <v>27</v>
      </c>
      <c r="T38" s="9" t="s">
        <v>27</v>
      </c>
      <c r="U38" s="9" t="s">
        <v>27</v>
      </c>
      <c r="V38" s="9" t="s">
        <v>27</v>
      </c>
      <c r="W38" s="9" t="s">
        <v>27</v>
      </c>
      <c r="X38" s="9" t="s">
        <v>27</v>
      </c>
      <c r="Y38" s="9" t="s">
        <v>27</v>
      </c>
      <c r="Z38" s="9" t="s">
        <v>27</v>
      </c>
      <c r="AA38" s="10">
        <v>68</v>
      </c>
      <c r="AB38" s="9" t="s">
        <v>27</v>
      </c>
      <c r="AC38" s="22">
        <f>D38*2.5+E38*3+F38*1+G38*3+H38*1.5+I38*1+J38*2.5+K38*2+L38*2+M38*3.5+N38*3+P38*2+Q38*2+AA38*2</f>
        <v>2354.5</v>
      </c>
      <c r="AD38" s="22">
        <v>31</v>
      </c>
      <c r="AE38" s="22">
        <f t="shared" si="8"/>
        <v>75.951612903225808</v>
      </c>
      <c r="AG38" s="14">
        <v>120209210</v>
      </c>
      <c r="AH38" s="18" t="s">
        <v>26</v>
      </c>
      <c r="AI38" s="19">
        <v>86</v>
      </c>
      <c r="AJ38" s="19">
        <v>84</v>
      </c>
      <c r="AK38" s="19">
        <v>84</v>
      </c>
      <c r="AL38" s="19">
        <v>77</v>
      </c>
      <c r="AM38" s="19">
        <v>91</v>
      </c>
      <c r="AN38" s="19">
        <v>84</v>
      </c>
      <c r="AO38" s="19">
        <v>68</v>
      </c>
      <c r="AP38" s="19">
        <v>95</v>
      </c>
      <c r="AQ38" s="14">
        <v>85</v>
      </c>
      <c r="AR38" s="14">
        <v>75</v>
      </c>
      <c r="AS38" s="18" t="s">
        <v>27</v>
      </c>
      <c r="AT38" s="18" t="s">
        <v>27</v>
      </c>
      <c r="AU38" s="18" t="s">
        <v>27</v>
      </c>
      <c r="AV38" s="18" t="s">
        <v>27</v>
      </c>
      <c r="AW38" s="18" t="s">
        <v>27</v>
      </c>
      <c r="AX38" s="18" t="s">
        <v>27</v>
      </c>
      <c r="AY38" s="18" t="s">
        <v>27</v>
      </c>
      <c r="AZ38" s="16" t="s">
        <v>27</v>
      </c>
      <c r="BA38" s="16" t="s">
        <v>27</v>
      </c>
      <c r="BB38" s="16" t="s">
        <v>27</v>
      </c>
      <c r="BC38" s="16" t="s">
        <v>27</v>
      </c>
      <c r="BD38" s="16" t="s">
        <v>27</v>
      </c>
      <c r="BE38" s="16" t="s">
        <v>27</v>
      </c>
      <c r="BF38" s="16" t="s">
        <v>27</v>
      </c>
      <c r="BG38" s="16" t="s">
        <v>27</v>
      </c>
      <c r="BH38" s="21">
        <f t="shared" si="7"/>
        <v>1657</v>
      </c>
      <c r="BI38" s="21">
        <v>20</v>
      </c>
      <c r="BJ38" s="21">
        <f t="shared" si="9"/>
        <v>82.85</v>
      </c>
      <c r="BK38" s="24">
        <f t="shared" si="10"/>
        <v>4011.5</v>
      </c>
      <c r="BL38" s="24">
        <f t="shared" si="11"/>
        <v>51</v>
      </c>
      <c r="BM38" s="25">
        <f t="shared" si="12"/>
        <v>78.656862745098039</v>
      </c>
      <c r="BN38" s="24">
        <v>0</v>
      </c>
      <c r="BO38" s="25">
        <f t="shared" si="13"/>
        <v>78.656862745098039</v>
      </c>
    </row>
    <row r="39" spans="1:67" x14ac:dyDescent="0.15">
      <c r="A39" s="26">
        <v>36</v>
      </c>
      <c r="B39" s="8">
        <v>120906306</v>
      </c>
      <c r="C39" s="13" t="s">
        <v>104</v>
      </c>
      <c r="D39" s="8">
        <v>55</v>
      </c>
      <c r="E39" s="10">
        <v>76</v>
      </c>
      <c r="F39" s="8">
        <v>85</v>
      </c>
      <c r="G39" s="10">
        <v>71</v>
      </c>
      <c r="H39" s="8">
        <v>75</v>
      </c>
      <c r="I39" s="8">
        <v>85</v>
      </c>
      <c r="J39" s="10">
        <v>86</v>
      </c>
      <c r="K39" s="10">
        <v>60</v>
      </c>
      <c r="L39" s="11">
        <v>83</v>
      </c>
      <c r="M39" s="11">
        <v>91</v>
      </c>
      <c r="N39" s="11">
        <v>72</v>
      </c>
      <c r="O39" s="12" t="s">
        <v>27</v>
      </c>
      <c r="P39" s="9" t="s">
        <v>27</v>
      </c>
      <c r="Q39" s="9" t="s">
        <v>27</v>
      </c>
      <c r="R39" s="9" t="s">
        <v>27</v>
      </c>
      <c r="S39" s="9" t="s">
        <v>27</v>
      </c>
      <c r="T39" s="9" t="s">
        <v>27</v>
      </c>
      <c r="U39" s="9" t="s">
        <v>27</v>
      </c>
      <c r="V39" s="9" t="s">
        <v>27</v>
      </c>
      <c r="W39" s="9" t="s">
        <v>27</v>
      </c>
      <c r="X39" s="9" t="s">
        <v>27</v>
      </c>
      <c r="Y39" s="9"/>
      <c r="Z39" s="9"/>
      <c r="AA39" s="9"/>
      <c r="AB39" s="9"/>
      <c r="AC39" s="22">
        <f>D39*2.5+E39*3+F39*1+G39*3+H39*1.5+I39*1+J39*2.5+K39*2+L39*2+M39*3.5+N39*3</f>
        <v>1896.5</v>
      </c>
      <c r="AD39" s="22">
        <v>25</v>
      </c>
      <c r="AE39" s="22">
        <f t="shared" si="8"/>
        <v>75.86</v>
      </c>
      <c r="AG39" s="8">
        <v>120906306</v>
      </c>
      <c r="AH39" s="9" t="s">
        <v>104</v>
      </c>
      <c r="AI39" s="10">
        <v>87</v>
      </c>
      <c r="AJ39" s="10">
        <v>89</v>
      </c>
      <c r="AK39" s="10">
        <v>61</v>
      </c>
      <c r="AL39" s="10">
        <v>74</v>
      </c>
      <c r="AM39" s="10">
        <v>95</v>
      </c>
      <c r="AN39" s="10">
        <v>84</v>
      </c>
      <c r="AO39" s="10">
        <v>66</v>
      </c>
      <c r="AP39" s="10">
        <v>96</v>
      </c>
      <c r="AQ39" s="8">
        <v>95</v>
      </c>
      <c r="AR39" s="8">
        <v>75</v>
      </c>
      <c r="AS39" s="9" t="s">
        <v>27</v>
      </c>
      <c r="AT39" s="9" t="s">
        <v>27</v>
      </c>
      <c r="AU39" s="9" t="s">
        <v>27</v>
      </c>
      <c r="AV39" s="9" t="s">
        <v>27</v>
      </c>
      <c r="AW39" s="9" t="s">
        <v>27</v>
      </c>
      <c r="AX39" s="9" t="s">
        <v>27</v>
      </c>
      <c r="AY39" s="9" t="s">
        <v>27</v>
      </c>
      <c r="AZ39" s="9"/>
      <c r="BA39" s="9"/>
      <c r="BB39" s="9"/>
      <c r="BC39" s="9"/>
      <c r="BD39" s="9"/>
      <c r="BE39" s="9"/>
      <c r="BF39" s="9"/>
      <c r="BG39" s="9"/>
      <c r="BH39" s="21">
        <f t="shared" si="7"/>
        <v>1632.5</v>
      </c>
      <c r="BI39" s="22">
        <v>20</v>
      </c>
      <c r="BJ39" s="21">
        <f t="shared" si="9"/>
        <v>81.625</v>
      </c>
      <c r="BK39" s="24">
        <f t="shared" si="10"/>
        <v>3529</v>
      </c>
      <c r="BL39" s="24">
        <f t="shared" si="11"/>
        <v>45</v>
      </c>
      <c r="BM39" s="25">
        <f t="shared" si="12"/>
        <v>78.422222222222217</v>
      </c>
      <c r="BN39" s="24">
        <v>0</v>
      </c>
      <c r="BO39" s="25">
        <f t="shared" si="13"/>
        <v>78.422222222222217</v>
      </c>
    </row>
    <row r="40" spans="1:67" x14ac:dyDescent="0.15">
      <c r="A40" s="26">
        <v>37</v>
      </c>
      <c r="B40" s="8">
        <v>120906139</v>
      </c>
      <c r="C40" s="13" t="s">
        <v>61</v>
      </c>
      <c r="D40" s="10">
        <v>64</v>
      </c>
      <c r="E40" s="10">
        <v>76</v>
      </c>
      <c r="F40" s="8">
        <v>75</v>
      </c>
      <c r="G40" s="10">
        <v>74</v>
      </c>
      <c r="H40" s="8">
        <v>95</v>
      </c>
      <c r="I40" s="8">
        <v>85</v>
      </c>
      <c r="J40" s="10">
        <v>86</v>
      </c>
      <c r="K40" s="8">
        <v>54</v>
      </c>
      <c r="L40" s="11">
        <v>91</v>
      </c>
      <c r="M40" s="11">
        <v>74</v>
      </c>
      <c r="N40" s="11">
        <v>75</v>
      </c>
      <c r="O40" s="12" t="s">
        <v>27</v>
      </c>
      <c r="P40" s="9" t="s">
        <v>27</v>
      </c>
      <c r="Q40" s="9" t="s">
        <v>27</v>
      </c>
      <c r="R40" s="9" t="s">
        <v>27</v>
      </c>
      <c r="S40" s="9" t="s">
        <v>27</v>
      </c>
      <c r="T40" s="9" t="s">
        <v>27</v>
      </c>
      <c r="U40" s="9" t="s">
        <v>27</v>
      </c>
      <c r="V40" s="9" t="s">
        <v>27</v>
      </c>
      <c r="W40" s="9" t="s">
        <v>27</v>
      </c>
      <c r="X40" s="9" t="s">
        <v>27</v>
      </c>
      <c r="Y40" s="9"/>
      <c r="Z40" s="9"/>
      <c r="AA40" s="9"/>
      <c r="AB40" s="9"/>
      <c r="AC40" s="22">
        <f>D40*2.5+E40*3+F40*1+G40*3+H40*1.5+I40*1+J40*2.5+K40*2+L40*2+M40*3.5+N40*3</f>
        <v>1901.5</v>
      </c>
      <c r="AD40" s="22">
        <v>25</v>
      </c>
      <c r="AE40" s="22">
        <f t="shared" si="8"/>
        <v>76.06</v>
      </c>
      <c r="AG40" s="8">
        <v>120906139</v>
      </c>
      <c r="AH40" s="9" t="s">
        <v>61</v>
      </c>
      <c r="AI40" s="10">
        <v>92</v>
      </c>
      <c r="AJ40" s="10">
        <v>78</v>
      </c>
      <c r="AK40" s="10">
        <v>78</v>
      </c>
      <c r="AL40" s="10">
        <v>75</v>
      </c>
      <c r="AM40" s="10">
        <v>83</v>
      </c>
      <c r="AN40" s="10">
        <v>79</v>
      </c>
      <c r="AO40" s="10">
        <v>66</v>
      </c>
      <c r="AP40" s="10">
        <v>92</v>
      </c>
      <c r="AQ40" s="8">
        <v>95</v>
      </c>
      <c r="AR40" s="8">
        <v>85</v>
      </c>
      <c r="AS40" s="9" t="s">
        <v>27</v>
      </c>
      <c r="AT40" s="9" t="s">
        <v>27</v>
      </c>
      <c r="AU40" s="9" t="s">
        <v>27</v>
      </c>
      <c r="AV40" s="9" t="s">
        <v>27</v>
      </c>
      <c r="AW40" s="9" t="s">
        <v>27</v>
      </c>
      <c r="AX40" s="9" t="s">
        <v>27</v>
      </c>
      <c r="AY40" s="9" t="s">
        <v>27</v>
      </c>
      <c r="AZ40" s="9"/>
      <c r="BA40" s="9"/>
      <c r="BB40" s="9"/>
      <c r="BC40" s="9"/>
      <c r="BD40" s="9"/>
      <c r="BE40" s="9"/>
      <c r="BF40" s="9"/>
      <c r="BG40" s="9"/>
      <c r="BH40" s="21">
        <f t="shared" si="7"/>
        <v>1624</v>
      </c>
      <c r="BI40" s="22">
        <v>20</v>
      </c>
      <c r="BJ40" s="21">
        <f t="shared" si="9"/>
        <v>81.2</v>
      </c>
      <c r="BK40" s="24">
        <f t="shared" si="10"/>
        <v>3525.5</v>
      </c>
      <c r="BL40" s="24">
        <f t="shared" si="11"/>
        <v>45</v>
      </c>
      <c r="BM40" s="25">
        <f t="shared" si="12"/>
        <v>78.344444444444449</v>
      </c>
      <c r="BN40" s="24">
        <v>0</v>
      </c>
      <c r="BO40" s="25">
        <f t="shared" si="13"/>
        <v>78.344444444444449</v>
      </c>
    </row>
    <row r="41" spans="1:67" x14ac:dyDescent="0.15">
      <c r="A41" s="10">
        <v>38</v>
      </c>
      <c r="B41" s="8">
        <v>120906206</v>
      </c>
      <c r="C41" s="9" t="s">
        <v>71</v>
      </c>
      <c r="D41" s="10">
        <v>68</v>
      </c>
      <c r="E41" s="10">
        <v>82</v>
      </c>
      <c r="F41" s="8">
        <v>85</v>
      </c>
      <c r="G41" s="10">
        <v>70</v>
      </c>
      <c r="H41" s="8">
        <v>75</v>
      </c>
      <c r="I41" s="8">
        <v>85</v>
      </c>
      <c r="J41" s="10">
        <v>81</v>
      </c>
      <c r="K41" s="10">
        <v>62</v>
      </c>
      <c r="L41" s="11">
        <v>90</v>
      </c>
      <c r="M41" s="11">
        <v>67</v>
      </c>
      <c r="N41" s="11">
        <v>80</v>
      </c>
      <c r="O41" s="12" t="s">
        <v>27</v>
      </c>
      <c r="P41" s="9" t="s">
        <v>27</v>
      </c>
      <c r="Q41" s="9" t="s">
        <v>27</v>
      </c>
      <c r="R41" s="9" t="s">
        <v>27</v>
      </c>
      <c r="S41" s="9" t="s">
        <v>27</v>
      </c>
      <c r="T41" s="9" t="s">
        <v>27</v>
      </c>
      <c r="U41" s="9" t="s">
        <v>27</v>
      </c>
      <c r="V41" s="9" t="s">
        <v>27</v>
      </c>
      <c r="W41" s="9" t="s">
        <v>27</v>
      </c>
      <c r="X41" s="9" t="s">
        <v>27</v>
      </c>
      <c r="Y41" s="9"/>
      <c r="Z41" s="9"/>
      <c r="AA41" s="9"/>
      <c r="AB41" s="9"/>
      <c r="AC41" s="22">
        <f>D41*2.5+E41*3+F41*1+G41*3+H41*1.5+I41*1+J41*2.5+K41*2+L41*2+M41*3.5+N41*3</f>
        <v>1889.5</v>
      </c>
      <c r="AD41" s="22">
        <v>25</v>
      </c>
      <c r="AE41" s="22">
        <f t="shared" si="8"/>
        <v>75.58</v>
      </c>
      <c r="AG41" s="8">
        <v>120906206</v>
      </c>
      <c r="AH41" s="9" t="s">
        <v>71</v>
      </c>
      <c r="AI41" s="10">
        <v>92</v>
      </c>
      <c r="AJ41" s="10">
        <v>84</v>
      </c>
      <c r="AK41" s="10">
        <v>88</v>
      </c>
      <c r="AL41" s="10">
        <v>73</v>
      </c>
      <c r="AM41" s="10">
        <v>80</v>
      </c>
      <c r="AN41" s="10">
        <v>88</v>
      </c>
      <c r="AO41" s="10">
        <v>71</v>
      </c>
      <c r="AP41" s="10">
        <v>93</v>
      </c>
      <c r="AQ41" s="8">
        <v>75</v>
      </c>
      <c r="AR41" s="8">
        <v>75</v>
      </c>
      <c r="AS41" s="9" t="s">
        <v>27</v>
      </c>
      <c r="AT41" s="9" t="s">
        <v>27</v>
      </c>
      <c r="AU41" s="9" t="s">
        <v>27</v>
      </c>
      <c r="AV41" s="9" t="s">
        <v>27</v>
      </c>
      <c r="AW41" s="9" t="s">
        <v>27</v>
      </c>
      <c r="AX41" s="9" t="s">
        <v>27</v>
      </c>
      <c r="AY41" s="9" t="s">
        <v>27</v>
      </c>
      <c r="AZ41" s="9"/>
      <c r="BA41" s="9"/>
      <c r="BB41" s="9"/>
      <c r="BC41" s="9"/>
      <c r="BD41" s="9"/>
      <c r="BE41" s="9"/>
      <c r="BF41" s="9"/>
      <c r="BG41" s="9"/>
      <c r="BH41" s="21">
        <f t="shared" si="7"/>
        <v>1635.5</v>
      </c>
      <c r="BI41" s="22">
        <v>20</v>
      </c>
      <c r="BJ41" s="21">
        <f t="shared" si="9"/>
        <v>81.775000000000006</v>
      </c>
      <c r="BK41" s="24">
        <f t="shared" si="10"/>
        <v>3525</v>
      </c>
      <c r="BL41" s="24">
        <f t="shared" si="11"/>
        <v>45</v>
      </c>
      <c r="BM41" s="25">
        <f t="shared" si="12"/>
        <v>78.333333333333329</v>
      </c>
      <c r="BN41" s="24">
        <v>0</v>
      </c>
      <c r="BO41" s="25">
        <f t="shared" si="13"/>
        <v>78.333333333333329</v>
      </c>
    </row>
    <row r="42" spans="1:67" x14ac:dyDescent="0.15">
      <c r="A42" s="26">
        <v>39</v>
      </c>
      <c r="B42" s="8">
        <v>120906246</v>
      </c>
      <c r="C42" s="9" t="s">
        <v>99</v>
      </c>
      <c r="D42" s="10">
        <v>71</v>
      </c>
      <c r="E42" s="10">
        <v>72</v>
      </c>
      <c r="F42" s="8">
        <v>75</v>
      </c>
      <c r="G42" s="10">
        <v>77</v>
      </c>
      <c r="H42" s="8">
        <v>75</v>
      </c>
      <c r="I42" s="8">
        <v>95</v>
      </c>
      <c r="J42" s="10">
        <v>89</v>
      </c>
      <c r="K42" s="10">
        <v>74</v>
      </c>
      <c r="L42" s="11">
        <v>85</v>
      </c>
      <c r="M42" s="11">
        <v>79</v>
      </c>
      <c r="N42" s="11">
        <v>80</v>
      </c>
      <c r="O42" s="12" t="s">
        <v>27</v>
      </c>
      <c r="P42" s="9" t="s">
        <v>27</v>
      </c>
      <c r="Q42" s="9" t="s">
        <v>27</v>
      </c>
      <c r="R42" s="9" t="s">
        <v>27</v>
      </c>
      <c r="S42" s="9" t="s">
        <v>27</v>
      </c>
      <c r="T42" s="9" t="s">
        <v>27</v>
      </c>
      <c r="U42" s="9" t="s">
        <v>27</v>
      </c>
      <c r="V42" s="9" t="s">
        <v>27</v>
      </c>
      <c r="W42" s="9" t="s">
        <v>27</v>
      </c>
      <c r="X42" s="9" t="s">
        <v>27</v>
      </c>
      <c r="Y42" s="9"/>
      <c r="Z42" s="9"/>
      <c r="AA42" s="9"/>
      <c r="AB42" s="9"/>
      <c r="AC42" s="22">
        <f>D42*2.5+E42*3+F42*1+G42*3+H42*1.5+I42*1+J42*2.5+K42*2+L42*2+M42*3.5+N42*3</f>
        <v>1964</v>
      </c>
      <c r="AD42" s="22">
        <v>25</v>
      </c>
      <c r="AE42" s="22">
        <f t="shared" si="8"/>
        <v>78.56</v>
      </c>
      <c r="AG42" s="8">
        <v>120906246</v>
      </c>
      <c r="AH42" s="13" t="s">
        <v>99</v>
      </c>
      <c r="AI42" s="10">
        <v>84</v>
      </c>
      <c r="AJ42" s="10">
        <v>82</v>
      </c>
      <c r="AK42" s="10">
        <v>78</v>
      </c>
      <c r="AL42" s="10">
        <v>80</v>
      </c>
      <c r="AM42" s="10">
        <v>94</v>
      </c>
      <c r="AN42" s="9" t="s">
        <v>27</v>
      </c>
      <c r="AO42" s="10">
        <v>46</v>
      </c>
      <c r="AP42" s="10">
        <v>92</v>
      </c>
      <c r="AQ42" s="9" t="s">
        <v>27</v>
      </c>
      <c r="AR42" s="8">
        <v>85</v>
      </c>
      <c r="AS42" s="9" t="s">
        <v>27</v>
      </c>
      <c r="AT42" s="9" t="s">
        <v>27</v>
      </c>
      <c r="AU42" s="9" t="s">
        <v>27</v>
      </c>
      <c r="AV42" s="9" t="s">
        <v>27</v>
      </c>
      <c r="AW42" s="9" t="s">
        <v>27</v>
      </c>
      <c r="AX42" s="9" t="s">
        <v>27</v>
      </c>
      <c r="AY42" s="9" t="s">
        <v>27</v>
      </c>
      <c r="AZ42" s="9"/>
      <c r="BA42" s="9"/>
      <c r="BB42" s="9"/>
      <c r="BC42" s="9"/>
      <c r="BD42" s="9"/>
      <c r="BE42" s="9"/>
      <c r="BF42" s="9"/>
      <c r="BG42" s="9"/>
      <c r="BH42" s="21">
        <f>AI42*1.5+AJ42*2+AK42*2.5+AL42*1.5+AM42*2.5+AO42*3+AP42*2+AR42*1</f>
        <v>1247</v>
      </c>
      <c r="BI42" s="22">
        <v>16</v>
      </c>
      <c r="BJ42" s="21">
        <f t="shared" si="9"/>
        <v>77.9375</v>
      </c>
      <c r="BK42" s="24">
        <f t="shared" si="10"/>
        <v>3211</v>
      </c>
      <c r="BL42" s="24">
        <f t="shared" si="11"/>
        <v>41</v>
      </c>
      <c r="BM42" s="25">
        <f t="shared" si="12"/>
        <v>78.317073170731703</v>
      </c>
      <c r="BN42" s="24">
        <v>0</v>
      </c>
      <c r="BO42" s="25">
        <f t="shared" si="13"/>
        <v>78.317073170731703</v>
      </c>
    </row>
    <row r="43" spans="1:67" x14ac:dyDescent="0.15">
      <c r="A43" s="10">
        <v>40</v>
      </c>
      <c r="B43" s="8">
        <v>121107123</v>
      </c>
      <c r="C43" s="9" t="s">
        <v>148</v>
      </c>
      <c r="D43" s="8">
        <v>58</v>
      </c>
      <c r="E43" s="10">
        <v>88</v>
      </c>
      <c r="F43" s="8">
        <v>85</v>
      </c>
      <c r="G43" s="10">
        <v>67</v>
      </c>
      <c r="H43" s="8">
        <v>75</v>
      </c>
      <c r="I43" s="8">
        <v>85</v>
      </c>
      <c r="J43" s="10">
        <v>82</v>
      </c>
      <c r="K43" s="10">
        <v>71</v>
      </c>
      <c r="L43" s="11">
        <v>92</v>
      </c>
      <c r="M43" s="11">
        <v>61</v>
      </c>
      <c r="N43" s="11">
        <v>72</v>
      </c>
      <c r="O43" s="12" t="s">
        <v>27</v>
      </c>
      <c r="P43" s="9" t="s">
        <v>27</v>
      </c>
      <c r="Q43" s="10">
        <v>95</v>
      </c>
      <c r="R43" s="9" t="s">
        <v>27</v>
      </c>
      <c r="S43" s="9" t="s">
        <v>27</v>
      </c>
      <c r="T43" s="9" t="s">
        <v>27</v>
      </c>
      <c r="U43" s="9" t="s">
        <v>27</v>
      </c>
      <c r="V43" s="9" t="s">
        <v>27</v>
      </c>
      <c r="W43" s="9" t="s">
        <v>27</v>
      </c>
      <c r="X43" s="9" t="s">
        <v>27</v>
      </c>
      <c r="Y43" s="9" t="s">
        <v>27</v>
      </c>
      <c r="Z43" s="10">
        <v>85</v>
      </c>
      <c r="AA43" s="9" t="s">
        <v>27</v>
      </c>
      <c r="AB43" s="9" t="s">
        <v>27</v>
      </c>
      <c r="AC43" s="22">
        <f>D43*2.5+E43*3+F43*1+G43*3+H43*1.5+I43*1+J43*2.5+K43*2+L43*2+M43*3.5+N43*3+Q43*2+Z43*3</f>
        <v>2298</v>
      </c>
      <c r="AD43" s="22">
        <v>30</v>
      </c>
      <c r="AE43" s="22">
        <f t="shared" si="8"/>
        <v>76.599999999999994</v>
      </c>
      <c r="AG43" s="8">
        <v>121107123</v>
      </c>
      <c r="AH43" s="9" t="s">
        <v>148</v>
      </c>
      <c r="AI43" s="10">
        <v>89</v>
      </c>
      <c r="AJ43" s="10">
        <v>84</v>
      </c>
      <c r="AK43" s="10">
        <v>74</v>
      </c>
      <c r="AL43" s="10">
        <v>73</v>
      </c>
      <c r="AM43" s="10">
        <v>91</v>
      </c>
      <c r="AN43" s="10">
        <v>83</v>
      </c>
      <c r="AO43" s="10">
        <v>73</v>
      </c>
      <c r="AP43" s="10">
        <v>94</v>
      </c>
      <c r="AQ43" s="8">
        <v>65</v>
      </c>
      <c r="AR43" s="8">
        <v>85</v>
      </c>
      <c r="AS43" s="9" t="s">
        <v>27</v>
      </c>
      <c r="AT43" s="9" t="s">
        <v>27</v>
      </c>
      <c r="AU43" s="9" t="s">
        <v>27</v>
      </c>
      <c r="AV43" s="9" t="s">
        <v>27</v>
      </c>
      <c r="AW43" s="9" t="s">
        <v>27</v>
      </c>
      <c r="AX43" s="9" t="s">
        <v>27</v>
      </c>
      <c r="AY43" s="9" t="s">
        <v>27</v>
      </c>
      <c r="AZ43" s="16" t="s">
        <v>27</v>
      </c>
      <c r="BA43" s="16" t="s">
        <v>27</v>
      </c>
      <c r="BB43" s="16" t="s">
        <v>27</v>
      </c>
      <c r="BC43" s="16" t="s">
        <v>27</v>
      </c>
      <c r="BD43" s="16" t="s">
        <v>27</v>
      </c>
      <c r="BE43" s="16" t="s">
        <v>27</v>
      </c>
      <c r="BF43" s="16" t="s">
        <v>27</v>
      </c>
      <c r="BG43" s="16" t="s">
        <v>27</v>
      </c>
      <c r="BH43" s="21">
        <f>AI43*1.5+AJ43*2+AK43*2.5+AL43*1.5+AM43*2.5+AN43*2+AO43*3+AP43*2+AQ43*2+AR43*1</f>
        <v>1611.5</v>
      </c>
      <c r="BI43" s="22">
        <v>20</v>
      </c>
      <c r="BJ43" s="21">
        <f t="shared" si="9"/>
        <v>80.575000000000003</v>
      </c>
      <c r="BK43" s="24">
        <f t="shared" si="10"/>
        <v>3909.5</v>
      </c>
      <c r="BL43" s="24">
        <f t="shared" si="11"/>
        <v>50</v>
      </c>
      <c r="BM43" s="25">
        <f t="shared" si="12"/>
        <v>78.19</v>
      </c>
      <c r="BN43" s="24">
        <v>0</v>
      </c>
      <c r="BO43" s="25">
        <f t="shared" si="13"/>
        <v>78.19</v>
      </c>
    </row>
    <row r="44" spans="1:67" x14ac:dyDescent="0.15">
      <c r="A44" s="26">
        <v>41</v>
      </c>
      <c r="B44" s="8">
        <v>120906320</v>
      </c>
      <c r="C44" s="13" t="s">
        <v>118</v>
      </c>
      <c r="D44" s="8">
        <v>57</v>
      </c>
      <c r="E44" s="10">
        <v>76</v>
      </c>
      <c r="F44" s="8">
        <v>95</v>
      </c>
      <c r="G44" s="10">
        <v>80</v>
      </c>
      <c r="H44" s="8">
        <v>75</v>
      </c>
      <c r="I44" s="8">
        <v>85</v>
      </c>
      <c r="J44" s="10">
        <v>81</v>
      </c>
      <c r="K44" s="10">
        <v>60</v>
      </c>
      <c r="L44" s="11">
        <v>79</v>
      </c>
      <c r="M44" s="11">
        <v>83</v>
      </c>
      <c r="N44" s="11">
        <v>72</v>
      </c>
      <c r="O44" s="12" t="s">
        <v>27</v>
      </c>
      <c r="P44" s="9" t="s">
        <v>27</v>
      </c>
      <c r="Q44" s="9" t="s">
        <v>27</v>
      </c>
      <c r="R44" s="9" t="s">
        <v>27</v>
      </c>
      <c r="S44" s="9" t="s">
        <v>27</v>
      </c>
      <c r="T44" s="9" t="s">
        <v>27</v>
      </c>
      <c r="U44" s="9" t="s">
        <v>27</v>
      </c>
      <c r="V44" s="9" t="s">
        <v>27</v>
      </c>
      <c r="W44" s="9" t="s">
        <v>27</v>
      </c>
      <c r="X44" s="9" t="s">
        <v>27</v>
      </c>
      <c r="Y44" s="9"/>
      <c r="Z44" s="9"/>
      <c r="AA44" s="9"/>
      <c r="AB44" s="9"/>
      <c r="AC44" s="22">
        <f>D44*2.5+E44*3+F44*1+G44*3+H44*1.5+I44*1+J44*2.5+K44*2+L44*2+M44*3.5+N44*3</f>
        <v>1890</v>
      </c>
      <c r="AD44" s="22">
        <v>25</v>
      </c>
      <c r="AE44" s="22">
        <f t="shared" si="8"/>
        <v>75.599999999999994</v>
      </c>
      <c r="AG44" s="8">
        <v>120906320</v>
      </c>
      <c r="AH44" s="9" t="s">
        <v>118</v>
      </c>
      <c r="AI44" s="10">
        <v>88</v>
      </c>
      <c r="AJ44" s="10">
        <v>73</v>
      </c>
      <c r="AK44" s="10">
        <v>73</v>
      </c>
      <c r="AL44" s="10">
        <v>92</v>
      </c>
      <c r="AM44" s="10">
        <v>90</v>
      </c>
      <c r="AN44" s="10">
        <v>88</v>
      </c>
      <c r="AO44" s="10">
        <v>74</v>
      </c>
      <c r="AP44" s="10">
        <v>96</v>
      </c>
      <c r="AQ44" s="8">
        <v>65</v>
      </c>
      <c r="AR44" s="8">
        <v>85</v>
      </c>
      <c r="AS44" s="9" t="s">
        <v>27</v>
      </c>
      <c r="AT44" s="9" t="s">
        <v>27</v>
      </c>
      <c r="AU44" s="9" t="s">
        <v>27</v>
      </c>
      <c r="AV44" s="9" t="s">
        <v>27</v>
      </c>
      <c r="AW44" s="9" t="s">
        <v>27</v>
      </c>
      <c r="AX44" s="9" t="s">
        <v>27</v>
      </c>
      <c r="AY44" s="9" t="s">
        <v>27</v>
      </c>
      <c r="AZ44" s="9"/>
      <c r="BA44" s="9"/>
      <c r="BB44" s="9"/>
      <c r="BC44" s="9"/>
      <c r="BD44" s="9"/>
      <c r="BE44" s="9"/>
      <c r="BF44" s="9"/>
      <c r="BG44" s="9"/>
      <c r="BH44" s="21">
        <f>AI44*1.5+AJ44*2+AK44*2.5+AL44*1.5+AM44*2.5+AN44*2+AO44*3+AP44*2+AQ44*2+AR44*1</f>
        <v>1628.5</v>
      </c>
      <c r="BI44" s="22">
        <v>20</v>
      </c>
      <c r="BJ44" s="21">
        <f t="shared" si="9"/>
        <v>81.424999999999997</v>
      </c>
      <c r="BK44" s="24">
        <f t="shared" si="10"/>
        <v>3518.5</v>
      </c>
      <c r="BL44" s="24">
        <f t="shared" si="11"/>
        <v>45</v>
      </c>
      <c r="BM44" s="25">
        <f t="shared" si="12"/>
        <v>78.188888888888883</v>
      </c>
      <c r="BN44" s="24">
        <v>0</v>
      </c>
      <c r="BO44" s="25">
        <f t="shared" si="13"/>
        <v>78.188888888888883</v>
      </c>
    </row>
    <row r="45" spans="1:67" x14ac:dyDescent="0.15">
      <c r="A45" s="10">
        <v>42</v>
      </c>
      <c r="B45" s="8">
        <v>120906118</v>
      </c>
      <c r="C45" s="9" t="s">
        <v>42</v>
      </c>
      <c r="D45" s="10">
        <v>63</v>
      </c>
      <c r="E45" s="10">
        <v>88</v>
      </c>
      <c r="F45" s="8">
        <v>85</v>
      </c>
      <c r="G45" s="10">
        <v>72</v>
      </c>
      <c r="H45" s="8">
        <v>85</v>
      </c>
      <c r="I45" s="8">
        <v>85</v>
      </c>
      <c r="J45" s="10">
        <v>89</v>
      </c>
      <c r="K45" s="10">
        <v>62</v>
      </c>
      <c r="L45" s="11">
        <v>97</v>
      </c>
      <c r="M45" s="11">
        <v>69</v>
      </c>
      <c r="N45" s="11">
        <v>66</v>
      </c>
      <c r="O45" s="12" t="s">
        <v>27</v>
      </c>
      <c r="P45" s="9" t="s">
        <v>27</v>
      </c>
      <c r="Q45" s="9" t="s">
        <v>27</v>
      </c>
      <c r="R45" s="9" t="s">
        <v>27</v>
      </c>
      <c r="S45" s="9" t="s">
        <v>27</v>
      </c>
      <c r="T45" s="9" t="s">
        <v>27</v>
      </c>
      <c r="U45" s="9" t="s">
        <v>27</v>
      </c>
      <c r="V45" s="9" t="s">
        <v>27</v>
      </c>
      <c r="W45" s="9" t="s">
        <v>27</v>
      </c>
      <c r="X45" s="9" t="s">
        <v>27</v>
      </c>
      <c r="Y45" s="9"/>
      <c r="Z45" s="9"/>
      <c r="AA45" s="9"/>
      <c r="AB45" s="9"/>
      <c r="AC45" s="22">
        <f>D45*2.5+E45*3+F45*1+G45*3+H45*1.5+I45*1+J45*2.5+K45*2+L45*2+M45*3.5+N45*3</f>
        <v>1915</v>
      </c>
      <c r="AD45" s="22">
        <v>25</v>
      </c>
      <c r="AE45" s="22">
        <f t="shared" si="8"/>
        <v>76.599999999999994</v>
      </c>
      <c r="AG45" s="8">
        <v>120906118</v>
      </c>
      <c r="AH45" s="9" t="s">
        <v>42</v>
      </c>
      <c r="AI45" s="10">
        <v>89</v>
      </c>
      <c r="AJ45" s="10">
        <v>88</v>
      </c>
      <c r="AK45" s="10">
        <v>67</v>
      </c>
      <c r="AL45" s="10">
        <v>62</v>
      </c>
      <c r="AM45" s="10">
        <v>79</v>
      </c>
      <c r="AN45" s="10">
        <v>77</v>
      </c>
      <c r="AO45" s="10">
        <v>75</v>
      </c>
      <c r="AP45" s="10">
        <v>95</v>
      </c>
      <c r="AQ45" s="8">
        <v>85</v>
      </c>
      <c r="AR45" s="8">
        <v>85</v>
      </c>
      <c r="AS45" s="9" t="s">
        <v>27</v>
      </c>
      <c r="AT45" s="9" t="s">
        <v>27</v>
      </c>
      <c r="AU45" s="9" t="s">
        <v>27</v>
      </c>
      <c r="AV45" s="9" t="s">
        <v>27</v>
      </c>
      <c r="AW45" s="9" t="s">
        <v>27</v>
      </c>
      <c r="AX45" s="9" t="s">
        <v>27</v>
      </c>
      <c r="AY45" s="9" t="s">
        <v>27</v>
      </c>
      <c r="AZ45" s="9"/>
      <c r="BA45" s="9"/>
      <c r="BB45" s="9"/>
      <c r="BC45" s="9"/>
      <c r="BD45" s="9"/>
      <c r="BE45" s="9"/>
      <c r="BF45" s="9"/>
      <c r="BG45" s="9"/>
      <c r="BH45" s="21">
        <f>AI45*1.5+AJ45*2+AK45*2.5+AL45*1.5+AM45*2.5+AN45*2+AO45*3+AP45*2+AQ45*2+AR45*1</f>
        <v>1591.5</v>
      </c>
      <c r="BI45" s="22">
        <v>20</v>
      </c>
      <c r="BJ45" s="21">
        <f t="shared" si="9"/>
        <v>79.575000000000003</v>
      </c>
      <c r="BK45" s="24">
        <f t="shared" si="10"/>
        <v>3506.5</v>
      </c>
      <c r="BL45" s="24">
        <f t="shared" si="11"/>
        <v>45</v>
      </c>
      <c r="BM45" s="25">
        <f t="shared" si="12"/>
        <v>77.922222222222217</v>
      </c>
      <c r="BN45" s="24">
        <v>0</v>
      </c>
      <c r="BO45" s="25">
        <f t="shared" si="13"/>
        <v>77.922222222222217</v>
      </c>
    </row>
    <row r="46" spans="1:67" x14ac:dyDescent="0.15">
      <c r="A46" s="10">
        <v>43</v>
      </c>
      <c r="B46" s="8">
        <v>120409122</v>
      </c>
      <c r="C46" s="9" t="s">
        <v>32</v>
      </c>
      <c r="D46" s="10">
        <v>72</v>
      </c>
      <c r="E46" s="10">
        <v>77</v>
      </c>
      <c r="F46" s="8">
        <v>85</v>
      </c>
      <c r="G46" s="10">
        <v>70</v>
      </c>
      <c r="H46" s="8">
        <v>95</v>
      </c>
      <c r="I46" s="8">
        <v>95</v>
      </c>
      <c r="J46" s="10">
        <v>82</v>
      </c>
      <c r="K46" s="10">
        <v>78</v>
      </c>
      <c r="L46" s="11">
        <v>86</v>
      </c>
      <c r="M46" s="11">
        <v>61</v>
      </c>
      <c r="N46" s="11">
        <v>78</v>
      </c>
      <c r="O46" s="12" t="s">
        <v>27</v>
      </c>
      <c r="P46" s="10">
        <v>60</v>
      </c>
      <c r="Q46" s="9" t="s">
        <v>27</v>
      </c>
      <c r="R46" s="9" t="s">
        <v>27</v>
      </c>
      <c r="S46" s="9" t="s">
        <v>27</v>
      </c>
      <c r="T46" s="9" t="s">
        <v>27</v>
      </c>
      <c r="U46" s="9" t="s">
        <v>27</v>
      </c>
      <c r="V46" s="9" t="s">
        <v>27</v>
      </c>
      <c r="W46" s="9" t="s">
        <v>27</v>
      </c>
      <c r="X46" s="9" t="s">
        <v>27</v>
      </c>
      <c r="Y46" s="9" t="s">
        <v>27</v>
      </c>
      <c r="Z46" s="9" t="s">
        <v>27</v>
      </c>
      <c r="AA46" s="10">
        <v>60</v>
      </c>
      <c r="AB46" s="9" t="s">
        <v>27</v>
      </c>
      <c r="AC46" s="22">
        <f>D46*2.5+E46*3+F46*1+G46*3+H46*1.5+I46*1+J46*2.5+K46*2+L46*2+M46*3.5+N46*3+P46*2+AA46*2</f>
        <v>2164</v>
      </c>
      <c r="AD46" s="22">
        <v>29</v>
      </c>
      <c r="AE46" s="22">
        <f t="shared" si="8"/>
        <v>74.620689655172413</v>
      </c>
      <c r="AG46" s="8">
        <v>120409122</v>
      </c>
      <c r="AH46" s="9" t="s">
        <v>32</v>
      </c>
      <c r="AI46" s="10">
        <v>87</v>
      </c>
      <c r="AJ46" s="10">
        <v>88</v>
      </c>
      <c r="AK46" s="10">
        <v>76</v>
      </c>
      <c r="AL46" s="10">
        <v>79</v>
      </c>
      <c r="AM46" s="10">
        <v>92</v>
      </c>
      <c r="AN46" s="10">
        <v>88</v>
      </c>
      <c r="AO46" s="10">
        <v>72</v>
      </c>
      <c r="AP46" s="10">
        <v>92</v>
      </c>
      <c r="AQ46" s="8">
        <v>85</v>
      </c>
      <c r="AR46" s="8">
        <v>75</v>
      </c>
      <c r="AS46" s="9" t="s">
        <v>27</v>
      </c>
      <c r="AT46" s="9" t="s">
        <v>27</v>
      </c>
      <c r="AU46" s="9" t="s">
        <v>27</v>
      </c>
      <c r="AV46" s="9" t="s">
        <v>27</v>
      </c>
      <c r="AW46" s="9" t="s">
        <v>27</v>
      </c>
      <c r="AX46" s="9" t="s">
        <v>27</v>
      </c>
      <c r="AY46" s="9" t="s">
        <v>27</v>
      </c>
      <c r="AZ46" s="16" t="s">
        <v>27</v>
      </c>
      <c r="BA46" s="17">
        <v>75</v>
      </c>
      <c r="BB46" s="16" t="s">
        <v>27</v>
      </c>
      <c r="BC46" s="16" t="s">
        <v>27</v>
      </c>
      <c r="BD46" s="16" t="s">
        <v>27</v>
      </c>
      <c r="BE46" s="16" t="s">
        <v>27</v>
      </c>
      <c r="BF46" s="16" t="s">
        <v>27</v>
      </c>
      <c r="BG46" s="17">
        <v>75</v>
      </c>
      <c r="BH46" s="21">
        <f>AI46*1.5+AJ46*2+AK46*2.5+AL46*1.5+AM46*2.5+AN46*2+AO46*3+AP46*2+AQ46*2+AR46*1+BA46*3+BG46*2.5</f>
        <v>2078.5</v>
      </c>
      <c r="BI46" s="22">
        <v>25.5</v>
      </c>
      <c r="BJ46" s="21">
        <f t="shared" si="9"/>
        <v>81.509803921568633</v>
      </c>
      <c r="BK46" s="24">
        <f t="shared" si="10"/>
        <v>4242.5</v>
      </c>
      <c r="BL46" s="24">
        <f t="shared" si="11"/>
        <v>54.5</v>
      </c>
      <c r="BM46" s="25">
        <f t="shared" si="12"/>
        <v>77.844036697247702</v>
      </c>
      <c r="BN46" s="24">
        <v>0</v>
      </c>
      <c r="BO46" s="25">
        <f t="shared" si="13"/>
        <v>77.844036697247702</v>
      </c>
    </row>
    <row r="47" spans="1:67" x14ac:dyDescent="0.15">
      <c r="A47" s="10">
        <v>44</v>
      </c>
      <c r="B47" s="8">
        <v>120906315</v>
      </c>
      <c r="C47" s="9" t="s">
        <v>113</v>
      </c>
      <c r="D47" s="10">
        <v>78</v>
      </c>
      <c r="E47" s="10">
        <v>74</v>
      </c>
      <c r="F47" s="8">
        <v>85</v>
      </c>
      <c r="G47" s="10">
        <v>76</v>
      </c>
      <c r="H47" s="8">
        <v>85</v>
      </c>
      <c r="I47" s="8">
        <v>75</v>
      </c>
      <c r="J47" s="10">
        <v>89</v>
      </c>
      <c r="K47" s="10">
        <v>69</v>
      </c>
      <c r="L47" s="11">
        <v>81</v>
      </c>
      <c r="M47" s="11">
        <v>66</v>
      </c>
      <c r="N47" s="11">
        <v>73</v>
      </c>
      <c r="O47" s="12" t="s">
        <v>27</v>
      </c>
      <c r="P47" s="9" t="s">
        <v>27</v>
      </c>
      <c r="Q47" s="9" t="s">
        <v>27</v>
      </c>
      <c r="R47" s="9" t="s">
        <v>27</v>
      </c>
      <c r="S47" s="9" t="s">
        <v>27</v>
      </c>
      <c r="T47" s="9" t="s">
        <v>27</v>
      </c>
      <c r="U47" s="9" t="s">
        <v>27</v>
      </c>
      <c r="V47" s="9" t="s">
        <v>27</v>
      </c>
      <c r="W47" s="9" t="s">
        <v>27</v>
      </c>
      <c r="X47" s="9" t="s">
        <v>27</v>
      </c>
      <c r="Y47" s="9"/>
      <c r="Z47" s="9"/>
      <c r="AA47" s="9"/>
      <c r="AB47" s="9"/>
      <c r="AC47" s="22">
        <f>D47*2.5+E47*3+F47*1+G47*3+H47*1.5+I47*1+J47*2.5+K47*2+L47*2+M47*3.5+N47*3</f>
        <v>1905</v>
      </c>
      <c r="AD47" s="22">
        <v>25</v>
      </c>
      <c r="AE47" s="22">
        <f t="shared" si="8"/>
        <v>76.2</v>
      </c>
      <c r="AG47" s="8">
        <v>120906315</v>
      </c>
      <c r="AH47" s="9" t="s">
        <v>113</v>
      </c>
      <c r="AI47" s="9" t="s">
        <v>27</v>
      </c>
      <c r="AJ47" s="10">
        <v>88</v>
      </c>
      <c r="AK47" s="10">
        <v>78</v>
      </c>
      <c r="AL47" s="10">
        <v>79</v>
      </c>
      <c r="AM47" s="10">
        <v>72</v>
      </c>
      <c r="AN47" s="10">
        <v>88</v>
      </c>
      <c r="AO47" s="10">
        <v>70</v>
      </c>
      <c r="AP47" s="10">
        <v>86</v>
      </c>
      <c r="AQ47" s="8">
        <v>75</v>
      </c>
      <c r="AR47" s="8">
        <v>95</v>
      </c>
      <c r="AS47" s="9" t="s">
        <v>27</v>
      </c>
      <c r="AT47" s="9" t="s">
        <v>27</v>
      </c>
      <c r="AU47" s="9" t="s">
        <v>27</v>
      </c>
      <c r="AV47" s="9" t="s">
        <v>27</v>
      </c>
      <c r="AW47" s="9" t="s">
        <v>27</v>
      </c>
      <c r="AX47" s="9" t="s">
        <v>27</v>
      </c>
      <c r="AY47" s="9" t="s">
        <v>27</v>
      </c>
      <c r="AZ47" s="9"/>
      <c r="BA47" s="9"/>
      <c r="BB47" s="9"/>
      <c r="BC47" s="9"/>
      <c r="BD47" s="9"/>
      <c r="BE47" s="9"/>
      <c r="BF47" s="9"/>
      <c r="BG47" s="9"/>
      <c r="BH47" s="21">
        <f>AJ47*2+AK47*2.5+AL47*1.5+AM47*2.5+AN47*2+AO47*3+AP47*2+AQ47*2+AR47*1</f>
        <v>1472.5</v>
      </c>
      <c r="BI47" s="22">
        <v>18.5</v>
      </c>
      <c r="BJ47" s="21">
        <f t="shared" si="9"/>
        <v>79.594594594594597</v>
      </c>
      <c r="BK47" s="24">
        <f t="shared" si="10"/>
        <v>3377.5</v>
      </c>
      <c r="BL47" s="24">
        <f t="shared" si="11"/>
        <v>43.5</v>
      </c>
      <c r="BM47" s="25">
        <f t="shared" si="12"/>
        <v>77.643678160919535</v>
      </c>
      <c r="BN47" s="24">
        <v>0</v>
      </c>
      <c r="BO47" s="25">
        <f t="shared" si="13"/>
        <v>77.643678160919535</v>
      </c>
    </row>
    <row r="48" spans="1:67" x14ac:dyDescent="0.15">
      <c r="A48" s="26">
        <v>45</v>
      </c>
      <c r="B48" s="8">
        <v>120609221</v>
      </c>
      <c r="C48" s="9" t="s">
        <v>33</v>
      </c>
      <c r="D48" s="10">
        <v>78</v>
      </c>
      <c r="E48" s="10">
        <v>88</v>
      </c>
      <c r="F48" s="8">
        <v>85</v>
      </c>
      <c r="G48" s="10">
        <v>86</v>
      </c>
      <c r="H48" s="8">
        <v>75</v>
      </c>
      <c r="I48" s="8">
        <v>85</v>
      </c>
      <c r="J48" s="10">
        <v>89</v>
      </c>
      <c r="K48" s="10">
        <v>62</v>
      </c>
      <c r="L48" s="11">
        <v>97</v>
      </c>
      <c r="M48" s="15">
        <v>44</v>
      </c>
      <c r="N48" s="15">
        <v>57</v>
      </c>
      <c r="O48" s="11">
        <v>94</v>
      </c>
      <c r="P48" s="9" t="s">
        <v>27</v>
      </c>
      <c r="Q48" s="10">
        <v>94</v>
      </c>
      <c r="R48" s="9" t="s">
        <v>27</v>
      </c>
      <c r="S48" s="9" t="s">
        <v>27</v>
      </c>
      <c r="T48" s="9" t="s">
        <v>27</v>
      </c>
      <c r="U48" s="9" t="s">
        <v>27</v>
      </c>
      <c r="V48" s="9" t="s">
        <v>27</v>
      </c>
      <c r="W48" s="9" t="s">
        <v>27</v>
      </c>
      <c r="X48" s="9" t="s">
        <v>27</v>
      </c>
      <c r="Y48" s="10">
        <v>90</v>
      </c>
      <c r="Z48" s="9" t="s">
        <v>27</v>
      </c>
      <c r="AA48" s="9" t="s">
        <v>27</v>
      </c>
      <c r="AB48" s="9" t="s">
        <v>27</v>
      </c>
      <c r="AC48" s="22">
        <f>D48*2.5+E48*3+F48*1+G48*3+H48*1.5+I48*1+J48*2.5+K48*2+L48*2+M48*3.5+N48*3+O48*2.5+Q48*2+Y48*2</f>
        <v>2468</v>
      </c>
      <c r="AD48" s="22">
        <v>32</v>
      </c>
      <c r="AE48" s="22">
        <f t="shared" si="8"/>
        <v>77.125</v>
      </c>
      <c r="AG48" s="8">
        <v>120609221</v>
      </c>
      <c r="AH48" s="13" t="s">
        <v>33</v>
      </c>
      <c r="AI48" s="10">
        <v>91</v>
      </c>
      <c r="AJ48" s="10">
        <v>74</v>
      </c>
      <c r="AK48" s="10">
        <v>74</v>
      </c>
      <c r="AL48" s="10">
        <v>78</v>
      </c>
      <c r="AM48" s="10">
        <v>89</v>
      </c>
      <c r="AN48" s="10">
        <v>76</v>
      </c>
      <c r="AO48" s="10">
        <v>79</v>
      </c>
      <c r="AP48" s="10">
        <v>92</v>
      </c>
      <c r="AQ48" s="8">
        <v>75</v>
      </c>
      <c r="AR48" s="8">
        <v>85</v>
      </c>
      <c r="AS48" s="9" t="s">
        <v>27</v>
      </c>
      <c r="AT48" s="9" t="s">
        <v>27</v>
      </c>
      <c r="AU48" s="10">
        <v>90</v>
      </c>
      <c r="AV48" s="9" t="s">
        <v>27</v>
      </c>
      <c r="AW48" s="8">
        <v>65</v>
      </c>
      <c r="AX48" s="9" t="s">
        <v>27</v>
      </c>
      <c r="AY48" s="9" t="s">
        <v>27</v>
      </c>
      <c r="AZ48" s="16" t="s">
        <v>27</v>
      </c>
      <c r="BA48" s="16" t="s">
        <v>27</v>
      </c>
      <c r="BB48" s="17"/>
      <c r="BC48" s="17">
        <v>81</v>
      </c>
      <c r="BD48" s="16">
        <v>65</v>
      </c>
      <c r="BE48" s="16" t="s">
        <v>27</v>
      </c>
      <c r="BF48" s="17">
        <v>41</v>
      </c>
      <c r="BG48" s="17">
        <v>75</v>
      </c>
      <c r="BH48" s="21">
        <f>AI48*1.5+AJ48*2+AK48*2.5+AL48*1.5+AM48*2.5+AN48*2+AO48*3+AP48*2+AQ48*2+AR48*1+AU48*3+AW48*1+BC48*6+BD48*1+BF48*2+BG48*2.5</f>
        <v>2772.5</v>
      </c>
      <c r="BI48" s="22">
        <v>35.5</v>
      </c>
      <c r="BJ48" s="21">
        <f t="shared" si="9"/>
        <v>78.098591549295776</v>
      </c>
      <c r="BK48" s="24">
        <f t="shared" si="10"/>
        <v>5240.5</v>
      </c>
      <c r="BL48" s="24">
        <f t="shared" si="11"/>
        <v>67.5</v>
      </c>
      <c r="BM48" s="25">
        <f t="shared" si="12"/>
        <v>77.637037037037032</v>
      </c>
      <c r="BN48" s="24">
        <v>0</v>
      </c>
      <c r="BO48" s="25">
        <f t="shared" si="13"/>
        <v>77.637037037037032</v>
      </c>
    </row>
    <row r="49" spans="1:67" x14ac:dyDescent="0.15">
      <c r="A49" s="26">
        <v>46</v>
      </c>
      <c r="B49" s="8">
        <v>120906107</v>
      </c>
      <c r="C49" s="13" t="s">
        <v>36</v>
      </c>
      <c r="D49" s="10">
        <v>61</v>
      </c>
      <c r="E49" s="10">
        <v>88</v>
      </c>
      <c r="F49" s="8">
        <v>95</v>
      </c>
      <c r="G49" s="10">
        <v>86</v>
      </c>
      <c r="H49" s="8">
        <v>65</v>
      </c>
      <c r="I49" s="8">
        <v>85</v>
      </c>
      <c r="J49" s="10">
        <v>84</v>
      </c>
      <c r="K49" s="10">
        <v>76</v>
      </c>
      <c r="L49" s="11">
        <v>97</v>
      </c>
      <c r="M49" s="15">
        <v>48</v>
      </c>
      <c r="N49" s="11">
        <v>74</v>
      </c>
      <c r="O49" s="12" t="s">
        <v>27</v>
      </c>
      <c r="P49" s="9" t="s">
        <v>27</v>
      </c>
      <c r="Q49" s="9" t="s">
        <v>27</v>
      </c>
      <c r="R49" s="9" t="s">
        <v>27</v>
      </c>
      <c r="S49" s="9" t="s">
        <v>27</v>
      </c>
      <c r="T49" s="9" t="s">
        <v>27</v>
      </c>
      <c r="U49" s="9" t="s">
        <v>27</v>
      </c>
      <c r="V49" s="9" t="s">
        <v>27</v>
      </c>
      <c r="W49" s="9" t="s">
        <v>27</v>
      </c>
      <c r="X49" s="9" t="s">
        <v>27</v>
      </c>
      <c r="Y49" s="9"/>
      <c r="Z49" s="9"/>
      <c r="AA49" s="9"/>
      <c r="AB49" s="9"/>
      <c r="AC49" s="22">
        <f>D49*2.5+E49*3+F49*1+G49*3+H49*1.5+I49*1+J49*2.5+K49*2+L49*2+M49*3.5+N49*3</f>
        <v>1898</v>
      </c>
      <c r="AD49" s="22">
        <v>25</v>
      </c>
      <c r="AE49" s="22">
        <f t="shared" si="8"/>
        <v>75.92</v>
      </c>
      <c r="AG49" s="8">
        <v>120906107</v>
      </c>
      <c r="AH49" s="9" t="s">
        <v>36</v>
      </c>
      <c r="AI49" s="10">
        <v>88</v>
      </c>
      <c r="AJ49" s="10">
        <v>73</v>
      </c>
      <c r="AK49" s="10">
        <v>76</v>
      </c>
      <c r="AL49" s="10">
        <v>67</v>
      </c>
      <c r="AM49" s="10">
        <v>88</v>
      </c>
      <c r="AN49" s="10">
        <v>88</v>
      </c>
      <c r="AO49" s="10">
        <v>80</v>
      </c>
      <c r="AP49" s="10">
        <v>90</v>
      </c>
      <c r="AQ49" s="8">
        <v>65</v>
      </c>
      <c r="AR49" s="9" t="s">
        <v>27</v>
      </c>
      <c r="AS49" s="9" t="s">
        <v>27</v>
      </c>
      <c r="AT49" s="9" t="s">
        <v>27</v>
      </c>
      <c r="AU49" s="9" t="s">
        <v>27</v>
      </c>
      <c r="AV49" s="9" t="s">
        <v>27</v>
      </c>
      <c r="AW49" s="9" t="s">
        <v>27</v>
      </c>
      <c r="AX49" s="9" t="s">
        <v>27</v>
      </c>
      <c r="AY49" s="9" t="s">
        <v>27</v>
      </c>
      <c r="AZ49" s="9"/>
      <c r="BA49" s="9"/>
      <c r="BB49" s="9"/>
      <c r="BC49" s="9"/>
      <c r="BD49" s="9"/>
      <c r="BE49" s="9"/>
      <c r="BF49" s="9"/>
      <c r="BG49" s="9"/>
      <c r="BH49" s="21">
        <f>AI49*1.5+AJ49*2+AK49*2.5+AL49*1.5+AM49*2.5+AN49*2+AO49*3+AP49*2+AQ49*2</f>
        <v>1514.5</v>
      </c>
      <c r="BI49" s="22">
        <v>19</v>
      </c>
      <c r="BJ49" s="21">
        <f t="shared" si="9"/>
        <v>79.71052631578948</v>
      </c>
      <c r="BK49" s="24">
        <f t="shared" si="10"/>
        <v>3412.5</v>
      </c>
      <c r="BL49" s="24">
        <f t="shared" si="11"/>
        <v>44</v>
      </c>
      <c r="BM49" s="25">
        <f t="shared" si="12"/>
        <v>77.556818181818187</v>
      </c>
      <c r="BN49" s="24">
        <v>0</v>
      </c>
      <c r="BO49" s="25">
        <f t="shared" si="13"/>
        <v>77.556818181818187</v>
      </c>
    </row>
    <row r="50" spans="1:67" x14ac:dyDescent="0.15">
      <c r="A50" s="26">
        <v>47</v>
      </c>
      <c r="B50" s="8">
        <v>120906132</v>
      </c>
      <c r="C50" s="9" t="s">
        <v>54</v>
      </c>
      <c r="D50" s="10">
        <v>71</v>
      </c>
      <c r="E50" s="10">
        <v>84</v>
      </c>
      <c r="F50" s="8">
        <v>85</v>
      </c>
      <c r="G50" s="10">
        <v>66</v>
      </c>
      <c r="H50" s="8">
        <v>75</v>
      </c>
      <c r="I50" s="8">
        <v>85</v>
      </c>
      <c r="J50" s="10">
        <v>78</v>
      </c>
      <c r="K50" s="10">
        <v>67</v>
      </c>
      <c r="L50" s="11">
        <v>97</v>
      </c>
      <c r="M50" s="11">
        <v>82</v>
      </c>
      <c r="N50" s="11">
        <v>70</v>
      </c>
      <c r="O50" s="12" t="s">
        <v>27</v>
      </c>
      <c r="P50" s="9" t="s">
        <v>27</v>
      </c>
      <c r="Q50" s="9" t="s">
        <v>27</v>
      </c>
      <c r="R50" s="9" t="s">
        <v>27</v>
      </c>
      <c r="S50" s="9" t="s">
        <v>27</v>
      </c>
      <c r="T50" s="9" t="s">
        <v>27</v>
      </c>
      <c r="U50" s="9" t="s">
        <v>27</v>
      </c>
      <c r="V50" s="9" t="s">
        <v>27</v>
      </c>
      <c r="W50" s="9" t="s">
        <v>27</v>
      </c>
      <c r="X50" s="9" t="s">
        <v>27</v>
      </c>
      <c r="Y50" s="9"/>
      <c r="Z50" s="9"/>
      <c r="AA50" s="9"/>
      <c r="AB50" s="9"/>
      <c r="AC50" s="22">
        <f>D50*2.5+E50*3+F50*1+G50*3+H50*1.5+I50*1+J50*2.5+K50*2+L50*2+M50*3.5+N50*3</f>
        <v>1930</v>
      </c>
      <c r="AD50" s="22">
        <v>25</v>
      </c>
      <c r="AE50" s="22">
        <f t="shared" si="8"/>
        <v>77.2</v>
      </c>
      <c r="AG50" s="8">
        <v>120906132</v>
      </c>
      <c r="AH50" s="13" t="s">
        <v>54</v>
      </c>
      <c r="AI50" s="10">
        <v>87</v>
      </c>
      <c r="AJ50" s="10">
        <v>75</v>
      </c>
      <c r="AK50" s="10">
        <v>74</v>
      </c>
      <c r="AL50" s="10">
        <v>63</v>
      </c>
      <c r="AM50" s="10">
        <v>92</v>
      </c>
      <c r="AN50" s="10">
        <v>80</v>
      </c>
      <c r="AO50" s="10">
        <v>55</v>
      </c>
      <c r="AP50" s="10">
        <v>95</v>
      </c>
      <c r="AQ50" s="8">
        <v>85</v>
      </c>
      <c r="AR50" s="8">
        <v>85</v>
      </c>
      <c r="AS50" s="9" t="s">
        <v>27</v>
      </c>
      <c r="AT50" s="9" t="s">
        <v>27</v>
      </c>
      <c r="AU50" s="9" t="s">
        <v>27</v>
      </c>
      <c r="AV50" s="9" t="s">
        <v>27</v>
      </c>
      <c r="AW50" s="9" t="s">
        <v>27</v>
      </c>
      <c r="AX50" s="9" t="s">
        <v>27</v>
      </c>
      <c r="AY50" s="9" t="s">
        <v>27</v>
      </c>
      <c r="AZ50" s="9"/>
      <c r="BA50" s="9"/>
      <c r="BB50" s="9"/>
      <c r="BC50" s="9"/>
      <c r="BD50" s="9"/>
      <c r="BE50" s="9"/>
      <c r="BF50" s="9"/>
      <c r="BG50" s="9"/>
      <c r="BH50" s="21">
        <f t="shared" ref="BH50:BH55" si="14">AI50*1.5+AJ50*2+AK50*2.5+AL50*1.5+AM50*2.5+AN50*2+AO50*3+AP50*2+AQ50*2+AR50*1</f>
        <v>1560</v>
      </c>
      <c r="BI50" s="22">
        <v>20</v>
      </c>
      <c r="BJ50" s="21">
        <f t="shared" si="9"/>
        <v>78</v>
      </c>
      <c r="BK50" s="24">
        <f t="shared" si="10"/>
        <v>3490</v>
      </c>
      <c r="BL50" s="24">
        <f t="shared" si="11"/>
        <v>45</v>
      </c>
      <c r="BM50" s="25">
        <f t="shared" si="12"/>
        <v>77.555555555555557</v>
      </c>
      <c r="BN50" s="24">
        <v>0</v>
      </c>
      <c r="BO50" s="25">
        <f t="shared" si="13"/>
        <v>77.555555555555557</v>
      </c>
    </row>
    <row r="51" spans="1:67" x14ac:dyDescent="0.15">
      <c r="A51" s="26">
        <v>48</v>
      </c>
      <c r="B51" s="8">
        <v>120906323</v>
      </c>
      <c r="C51" s="13" t="s">
        <v>120</v>
      </c>
      <c r="D51" s="8">
        <v>50</v>
      </c>
      <c r="E51" s="10">
        <v>82</v>
      </c>
      <c r="F51" s="8">
        <v>75</v>
      </c>
      <c r="G51" s="10">
        <v>76</v>
      </c>
      <c r="H51" s="8">
        <v>75</v>
      </c>
      <c r="I51" s="8">
        <v>85</v>
      </c>
      <c r="J51" s="10">
        <v>81</v>
      </c>
      <c r="K51" s="10">
        <v>71</v>
      </c>
      <c r="L51" s="11">
        <v>78</v>
      </c>
      <c r="M51" s="11">
        <v>76</v>
      </c>
      <c r="N51" s="11">
        <v>72</v>
      </c>
      <c r="O51" s="12" t="s">
        <v>27</v>
      </c>
      <c r="P51" s="9" t="s">
        <v>27</v>
      </c>
      <c r="Q51" s="9" t="s">
        <v>27</v>
      </c>
      <c r="R51" s="9" t="s">
        <v>27</v>
      </c>
      <c r="S51" s="9" t="s">
        <v>27</v>
      </c>
      <c r="T51" s="9" t="s">
        <v>27</v>
      </c>
      <c r="U51" s="9" t="s">
        <v>27</v>
      </c>
      <c r="V51" s="9" t="s">
        <v>27</v>
      </c>
      <c r="W51" s="9" t="s">
        <v>27</v>
      </c>
      <c r="X51" s="9" t="s">
        <v>27</v>
      </c>
      <c r="Y51" s="9"/>
      <c r="Z51" s="9"/>
      <c r="AA51" s="9"/>
      <c r="AB51" s="9"/>
      <c r="AC51" s="22">
        <f>D51*2.5+E51*3+F51*1+G51*3+H51*1.5+I51*1+J51*2.5+K51*2+L51*2+M51*3.5+N51*3</f>
        <v>1854</v>
      </c>
      <c r="AD51" s="22">
        <v>25</v>
      </c>
      <c r="AE51" s="22">
        <f t="shared" si="8"/>
        <v>74.16</v>
      </c>
      <c r="AG51" s="8">
        <v>120906323</v>
      </c>
      <c r="AH51" s="9" t="s">
        <v>120</v>
      </c>
      <c r="AI51" s="10">
        <v>77</v>
      </c>
      <c r="AJ51" s="10">
        <v>84</v>
      </c>
      <c r="AK51" s="10">
        <v>78</v>
      </c>
      <c r="AL51" s="10">
        <v>76</v>
      </c>
      <c r="AM51" s="10">
        <v>91</v>
      </c>
      <c r="AN51" s="10">
        <v>87</v>
      </c>
      <c r="AO51" s="10">
        <v>76</v>
      </c>
      <c r="AP51" s="10">
        <v>94</v>
      </c>
      <c r="AQ51" s="8">
        <v>65</v>
      </c>
      <c r="AR51" s="8">
        <v>85</v>
      </c>
      <c r="AS51" s="9" t="s">
        <v>27</v>
      </c>
      <c r="AT51" s="9" t="s">
        <v>27</v>
      </c>
      <c r="AU51" s="9" t="s">
        <v>27</v>
      </c>
      <c r="AV51" s="9" t="s">
        <v>27</v>
      </c>
      <c r="AW51" s="9" t="s">
        <v>27</v>
      </c>
      <c r="AX51" s="9" t="s">
        <v>27</v>
      </c>
      <c r="AY51" s="9" t="s">
        <v>27</v>
      </c>
      <c r="AZ51" s="9"/>
      <c r="BA51" s="9"/>
      <c r="BB51" s="9"/>
      <c r="BC51" s="9"/>
      <c r="BD51" s="9"/>
      <c r="BE51" s="9"/>
      <c r="BF51" s="9"/>
      <c r="BG51" s="9"/>
      <c r="BH51" s="21">
        <f t="shared" si="14"/>
        <v>1625</v>
      </c>
      <c r="BI51" s="22">
        <v>20</v>
      </c>
      <c r="BJ51" s="21">
        <f t="shared" si="9"/>
        <v>81.25</v>
      </c>
      <c r="BK51" s="24">
        <f t="shared" si="10"/>
        <v>3479</v>
      </c>
      <c r="BL51" s="24">
        <f t="shared" si="11"/>
        <v>45</v>
      </c>
      <c r="BM51" s="25">
        <f t="shared" si="12"/>
        <v>77.311111111111117</v>
      </c>
      <c r="BN51" s="24">
        <v>0</v>
      </c>
      <c r="BO51" s="25">
        <f t="shared" si="13"/>
        <v>77.311111111111117</v>
      </c>
    </row>
    <row r="52" spans="1:67" x14ac:dyDescent="0.15">
      <c r="A52" s="10">
        <v>49</v>
      </c>
      <c r="B52" s="8">
        <v>120906116</v>
      </c>
      <c r="C52" s="9" t="s">
        <v>41</v>
      </c>
      <c r="D52" s="10">
        <v>66</v>
      </c>
      <c r="E52" s="10">
        <v>88</v>
      </c>
      <c r="F52" s="8">
        <v>85</v>
      </c>
      <c r="G52" s="10">
        <v>80</v>
      </c>
      <c r="H52" s="8">
        <v>85</v>
      </c>
      <c r="I52" s="8">
        <v>75</v>
      </c>
      <c r="J52" s="10">
        <v>79</v>
      </c>
      <c r="K52" s="10">
        <v>62</v>
      </c>
      <c r="L52" s="11">
        <v>87</v>
      </c>
      <c r="M52" s="11">
        <v>72</v>
      </c>
      <c r="N52" s="11">
        <v>64</v>
      </c>
      <c r="O52" s="12" t="s">
        <v>27</v>
      </c>
      <c r="P52" s="9" t="s">
        <v>27</v>
      </c>
      <c r="Q52" s="9" t="s">
        <v>27</v>
      </c>
      <c r="R52" s="9" t="s">
        <v>27</v>
      </c>
      <c r="S52" s="9" t="s">
        <v>27</v>
      </c>
      <c r="T52" s="9" t="s">
        <v>27</v>
      </c>
      <c r="U52" s="9" t="s">
        <v>27</v>
      </c>
      <c r="V52" s="9" t="s">
        <v>27</v>
      </c>
      <c r="W52" s="9" t="s">
        <v>27</v>
      </c>
      <c r="X52" s="9" t="s">
        <v>27</v>
      </c>
      <c r="Y52" s="9"/>
      <c r="Z52" s="9"/>
      <c r="AA52" s="9"/>
      <c r="AB52" s="9"/>
      <c r="AC52" s="22">
        <f>D52*2.5+E52*3+F52*1+G52*3+H52*1.5+I52*1+J52*2.5+K52*2+L52*2+M52*3.5+N52*3</f>
        <v>1896</v>
      </c>
      <c r="AD52" s="22">
        <v>25</v>
      </c>
      <c r="AE52" s="22">
        <f t="shared" si="8"/>
        <v>75.84</v>
      </c>
      <c r="AG52" s="8">
        <v>120906116</v>
      </c>
      <c r="AH52" s="9" t="s">
        <v>41</v>
      </c>
      <c r="AI52" s="10">
        <v>89</v>
      </c>
      <c r="AJ52" s="10">
        <v>88</v>
      </c>
      <c r="AK52" s="10">
        <v>71</v>
      </c>
      <c r="AL52" s="10">
        <v>61</v>
      </c>
      <c r="AM52" s="10">
        <v>82</v>
      </c>
      <c r="AN52" s="10">
        <v>81</v>
      </c>
      <c r="AO52" s="10">
        <v>70</v>
      </c>
      <c r="AP52" s="10">
        <v>95</v>
      </c>
      <c r="AQ52" s="8">
        <v>75</v>
      </c>
      <c r="AR52" s="8">
        <v>85</v>
      </c>
      <c r="AS52" s="9" t="s">
        <v>27</v>
      </c>
      <c r="AT52" s="9" t="s">
        <v>27</v>
      </c>
      <c r="AU52" s="9" t="s">
        <v>27</v>
      </c>
      <c r="AV52" s="9" t="s">
        <v>27</v>
      </c>
      <c r="AW52" s="9" t="s">
        <v>27</v>
      </c>
      <c r="AX52" s="9" t="s">
        <v>27</v>
      </c>
      <c r="AY52" s="9" t="s">
        <v>27</v>
      </c>
      <c r="AZ52" s="9"/>
      <c r="BA52" s="9"/>
      <c r="BB52" s="9"/>
      <c r="BC52" s="9"/>
      <c r="BD52" s="9"/>
      <c r="BE52" s="9"/>
      <c r="BF52" s="9"/>
      <c r="BG52" s="9"/>
      <c r="BH52" s="21">
        <f t="shared" si="14"/>
        <v>1580.5</v>
      </c>
      <c r="BI52" s="22">
        <v>20</v>
      </c>
      <c r="BJ52" s="21">
        <f t="shared" si="9"/>
        <v>79.025000000000006</v>
      </c>
      <c r="BK52" s="24">
        <f t="shared" si="10"/>
        <v>3476.5</v>
      </c>
      <c r="BL52" s="24">
        <f t="shared" si="11"/>
        <v>45</v>
      </c>
      <c r="BM52" s="25">
        <f t="shared" si="12"/>
        <v>77.25555555555556</v>
      </c>
      <c r="BN52" s="24">
        <v>0</v>
      </c>
      <c r="BO52" s="25">
        <f t="shared" si="13"/>
        <v>77.25555555555556</v>
      </c>
    </row>
    <row r="53" spans="1:67" x14ac:dyDescent="0.15">
      <c r="A53" s="10">
        <v>50</v>
      </c>
      <c r="B53" s="8">
        <v>120906145</v>
      </c>
      <c r="C53" s="9" t="s">
        <v>65</v>
      </c>
      <c r="D53" s="10">
        <v>75</v>
      </c>
      <c r="E53" s="10">
        <v>93</v>
      </c>
      <c r="F53" s="8">
        <v>85</v>
      </c>
      <c r="G53" s="10">
        <v>86</v>
      </c>
      <c r="H53" s="8">
        <v>65</v>
      </c>
      <c r="I53" s="8">
        <v>85</v>
      </c>
      <c r="J53" s="10">
        <v>66</v>
      </c>
      <c r="K53" s="10">
        <v>73</v>
      </c>
      <c r="L53" s="11">
        <v>88</v>
      </c>
      <c r="M53" s="11">
        <v>66</v>
      </c>
      <c r="N53" s="11">
        <v>60</v>
      </c>
      <c r="O53" s="12" t="s">
        <v>27</v>
      </c>
      <c r="P53" s="9" t="s">
        <v>27</v>
      </c>
      <c r="Q53" s="9" t="s">
        <v>27</v>
      </c>
      <c r="R53" s="9" t="s">
        <v>27</v>
      </c>
      <c r="S53" s="9" t="s">
        <v>27</v>
      </c>
      <c r="T53" s="8">
        <v>75</v>
      </c>
      <c r="U53" s="9" t="s">
        <v>27</v>
      </c>
      <c r="V53" s="9" t="s">
        <v>27</v>
      </c>
      <c r="W53" s="9" t="s">
        <v>27</v>
      </c>
      <c r="X53" s="9" t="s">
        <v>27</v>
      </c>
      <c r="Y53" s="9"/>
      <c r="Z53" s="9"/>
      <c r="AA53" s="9"/>
      <c r="AB53" s="9"/>
      <c r="AC53" s="22">
        <f>D53*2.5+E53*3+F53*1+G53*3+H53*1.5+I53*1+J53*2.5+K53*2+L53*2+M53*3.5+N53*3+T53*2</f>
        <v>2040</v>
      </c>
      <c r="AD53" s="22">
        <v>27</v>
      </c>
      <c r="AE53" s="22">
        <f t="shared" si="8"/>
        <v>75.555555555555557</v>
      </c>
      <c r="AG53" s="8">
        <v>120906145</v>
      </c>
      <c r="AH53" s="9" t="s">
        <v>65</v>
      </c>
      <c r="AI53" s="10">
        <v>87</v>
      </c>
      <c r="AJ53" s="10">
        <v>75</v>
      </c>
      <c r="AK53" s="10">
        <v>77</v>
      </c>
      <c r="AL53" s="10">
        <v>61</v>
      </c>
      <c r="AM53" s="10">
        <v>92</v>
      </c>
      <c r="AN53" s="10">
        <v>69</v>
      </c>
      <c r="AO53" s="10">
        <v>70</v>
      </c>
      <c r="AP53" s="10">
        <v>95</v>
      </c>
      <c r="AQ53" s="8">
        <v>85</v>
      </c>
      <c r="AR53" s="8">
        <v>75</v>
      </c>
      <c r="AS53" s="9" t="s">
        <v>27</v>
      </c>
      <c r="AT53" s="9" t="s">
        <v>27</v>
      </c>
      <c r="AU53" s="9" t="s">
        <v>27</v>
      </c>
      <c r="AV53" s="9" t="s">
        <v>27</v>
      </c>
      <c r="AW53" s="9" t="s">
        <v>27</v>
      </c>
      <c r="AX53" s="9" t="s">
        <v>27</v>
      </c>
      <c r="AY53" s="9" t="s">
        <v>27</v>
      </c>
      <c r="AZ53" s="9"/>
      <c r="BA53" s="9"/>
      <c r="BB53" s="9"/>
      <c r="BC53" s="9"/>
      <c r="BD53" s="9"/>
      <c r="BE53" s="9"/>
      <c r="BF53" s="9"/>
      <c r="BG53" s="9"/>
      <c r="BH53" s="21">
        <f t="shared" si="14"/>
        <v>1577.5</v>
      </c>
      <c r="BI53" s="22">
        <v>20</v>
      </c>
      <c r="BJ53" s="21">
        <f t="shared" si="9"/>
        <v>78.875</v>
      </c>
      <c r="BK53" s="24">
        <f t="shared" si="10"/>
        <v>3617.5</v>
      </c>
      <c r="BL53" s="24">
        <f t="shared" si="11"/>
        <v>47</v>
      </c>
      <c r="BM53" s="25">
        <f t="shared" si="12"/>
        <v>76.968085106382972</v>
      </c>
      <c r="BN53" s="24">
        <v>0</v>
      </c>
      <c r="BO53" s="25">
        <f t="shared" si="13"/>
        <v>76.968085106382972</v>
      </c>
    </row>
    <row r="54" spans="1:67" x14ac:dyDescent="0.15">
      <c r="A54" s="10">
        <v>51</v>
      </c>
      <c r="B54" s="8">
        <v>120906237</v>
      </c>
      <c r="C54" s="9" t="s">
        <v>93</v>
      </c>
      <c r="D54" s="10">
        <v>63</v>
      </c>
      <c r="E54" s="10">
        <v>76</v>
      </c>
      <c r="F54" s="8">
        <v>95</v>
      </c>
      <c r="G54" s="10">
        <v>78</v>
      </c>
      <c r="H54" s="8">
        <v>75</v>
      </c>
      <c r="I54" s="8">
        <v>95</v>
      </c>
      <c r="J54" s="10">
        <v>69</v>
      </c>
      <c r="K54" s="10">
        <v>60</v>
      </c>
      <c r="L54" s="11">
        <v>89</v>
      </c>
      <c r="M54" s="11">
        <v>70</v>
      </c>
      <c r="N54" s="11">
        <v>78</v>
      </c>
      <c r="O54" s="12" t="s">
        <v>27</v>
      </c>
      <c r="P54" s="9" t="s">
        <v>27</v>
      </c>
      <c r="Q54" s="9" t="s">
        <v>27</v>
      </c>
      <c r="R54" s="9" t="s">
        <v>27</v>
      </c>
      <c r="S54" s="9" t="s">
        <v>27</v>
      </c>
      <c r="T54" s="9" t="s">
        <v>27</v>
      </c>
      <c r="U54" s="9" t="s">
        <v>27</v>
      </c>
      <c r="V54" s="9" t="s">
        <v>27</v>
      </c>
      <c r="W54" s="9" t="s">
        <v>27</v>
      </c>
      <c r="X54" s="9" t="s">
        <v>27</v>
      </c>
      <c r="Y54" s="9"/>
      <c r="Z54" s="9"/>
      <c r="AA54" s="9"/>
      <c r="AB54" s="9"/>
      <c r="AC54" s="22">
        <f t="shared" ref="AC54:AC78" si="15">D54*2.5+E54*3+F54*1+G54*3+H54*1.5+I54*1+J54*2.5+K54*2+L54*2+M54*3.5+N54*3</f>
        <v>1871.5</v>
      </c>
      <c r="AD54" s="22">
        <v>25</v>
      </c>
      <c r="AE54" s="22">
        <f t="shared" si="8"/>
        <v>74.86</v>
      </c>
      <c r="AG54" s="8">
        <v>120906237</v>
      </c>
      <c r="AH54" s="9" t="s">
        <v>93</v>
      </c>
      <c r="AI54" s="10">
        <v>90</v>
      </c>
      <c r="AJ54" s="10">
        <v>75</v>
      </c>
      <c r="AK54" s="10">
        <v>68</v>
      </c>
      <c r="AL54" s="10">
        <v>80</v>
      </c>
      <c r="AM54" s="10">
        <v>67</v>
      </c>
      <c r="AN54" s="10">
        <v>88</v>
      </c>
      <c r="AO54" s="10">
        <v>69</v>
      </c>
      <c r="AP54" s="10">
        <v>94</v>
      </c>
      <c r="AQ54" s="8">
        <v>85</v>
      </c>
      <c r="AR54" s="8">
        <v>85</v>
      </c>
      <c r="AS54" s="9" t="s">
        <v>27</v>
      </c>
      <c r="AT54" s="9" t="s">
        <v>27</v>
      </c>
      <c r="AU54" s="9" t="s">
        <v>27</v>
      </c>
      <c r="AV54" s="9" t="s">
        <v>27</v>
      </c>
      <c r="AW54" s="9" t="s">
        <v>27</v>
      </c>
      <c r="AX54" s="9" t="s">
        <v>27</v>
      </c>
      <c r="AY54" s="9" t="s">
        <v>27</v>
      </c>
      <c r="AZ54" s="9"/>
      <c r="BA54" s="9"/>
      <c r="BB54" s="9"/>
      <c r="BC54" s="9"/>
      <c r="BD54" s="9"/>
      <c r="BE54" s="9"/>
      <c r="BF54" s="9"/>
      <c r="BG54" s="9"/>
      <c r="BH54" s="21">
        <f t="shared" si="14"/>
        <v>1568.5</v>
      </c>
      <c r="BI54" s="22">
        <v>20</v>
      </c>
      <c r="BJ54" s="21">
        <f t="shared" si="9"/>
        <v>78.424999999999997</v>
      </c>
      <c r="BK54" s="24">
        <f t="shared" si="10"/>
        <v>3440</v>
      </c>
      <c r="BL54" s="24">
        <f t="shared" si="11"/>
        <v>45</v>
      </c>
      <c r="BM54" s="25">
        <f t="shared" si="12"/>
        <v>76.444444444444443</v>
      </c>
      <c r="BN54" s="24">
        <v>0.5</v>
      </c>
      <c r="BO54" s="25">
        <f t="shared" si="13"/>
        <v>76.944444444444443</v>
      </c>
    </row>
    <row r="55" spans="1:67" x14ac:dyDescent="0.15">
      <c r="A55" s="26">
        <v>52</v>
      </c>
      <c r="B55" s="8">
        <v>120906334</v>
      </c>
      <c r="C55" s="13" t="s">
        <v>130</v>
      </c>
      <c r="D55" s="8">
        <v>52</v>
      </c>
      <c r="E55" s="10">
        <v>79</v>
      </c>
      <c r="F55" s="8">
        <v>85</v>
      </c>
      <c r="G55" s="10">
        <v>71</v>
      </c>
      <c r="H55" s="8">
        <v>95</v>
      </c>
      <c r="I55" s="8">
        <v>85</v>
      </c>
      <c r="J55" s="10">
        <v>85</v>
      </c>
      <c r="K55" s="10">
        <v>61</v>
      </c>
      <c r="L55" s="11">
        <v>80</v>
      </c>
      <c r="M55" s="11">
        <v>68</v>
      </c>
      <c r="N55" s="11">
        <v>71</v>
      </c>
      <c r="O55" s="12" t="s">
        <v>27</v>
      </c>
      <c r="P55" s="9" t="s">
        <v>27</v>
      </c>
      <c r="Q55" s="9" t="s">
        <v>27</v>
      </c>
      <c r="R55" s="9" t="s">
        <v>27</v>
      </c>
      <c r="S55" s="9" t="s">
        <v>27</v>
      </c>
      <c r="T55" s="9" t="s">
        <v>27</v>
      </c>
      <c r="U55" s="9" t="s">
        <v>27</v>
      </c>
      <c r="V55" s="9" t="s">
        <v>27</v>
      </c>
      <c r="W55" s="9" t="s">
        <v>27</v>
      </c>
      <c r="X55" s="9" t="s">
        <v>27</v>
      </c>
      <c r="Y55" s="9"/>
      <c r="Z55" s="9"/>
      <c r="AA55" s="9"/>
      <c r="AB55" s="9"/>
      <c r="AC55" s="22">
        <f t="shared" si="15"/>
        <v>1838</v>
      </c>
      <c r="AD55" s="22">
        <v>25</v>
      </c>
      <c r="AE55" s="22">
        <f t="shared" si="8"/>
        <v>73.52</v>
      </c>
      <c r="AG55" s="8">
        <v>120906334</v>
      </c>
      <c r="AH55" s="9" t="s">
        <v>130</v>
      </c>
      <c r="AI55" s="10">
        <v>82</v>
      </c>
      <c r="AJ55" s="10">
        <v>84</v>
      </c>
      <c r="AK55" s="10">
        <v>86</v>
      </c>
      <c r="AL55" s="10">
        <v>62</v>
      </c>
      <c r="AM55" s="10">
        <v>92</v>
      </c>
      <c r="AN55" s="10">
        <v>88</v>
      </c>
      <c r="AO55" s="10">
        <v>70</v>
      </c>
      <c r="AP55" s="10">
        <v>86</v>
      </c>
      <c r="AQ55" s="8">
        <v>75</v>
      </c>
      <c r="AR55" s="8">
        <v>85</v>
      </c>
      <c r="AS55" s="9" t="s">
        <v>27</v>
      </c>
      <c r="AT55" s="9" t="s">
        <v>27</v>
      </c>
      <c r="AU55" s="9" t="s">
        <v>27</v>
      </c>
      <c r="AV55" s="9" t="s">
        <v>27</v>
      </c>
      <c r="AW55" s="9" t="s">
        <v>27</v>
      </c>
      <c r="AX55" s="9" t="s">
        <v>27</v>
      </c>
      <c r="AY55" s="9" t="s">
        <v>27</v>
      </c>
      <c r="AZ55" s="9"/>
      <c r="BA55" s="9"/>
      <c r="BB55" s="9"/>
      <c r="BC55" s="9"/>
      <c r="BD55" s="9"/>
      <c r="BE55" s="9"/>
      <c r="BF55" s="9"/>
      <c r="BG55" s="9"/>
      <c r="BH55" s="21">
        <f t="shared" si="14"/>
        <v>1622</v>
      </c>
      <c r="BI55" s="22">
        <v>20</v>
      </c>
      <c r="BJ55" s="21">
        <f t="shared" si="9"/>
        <v>81.099999999999994</v>
      </c>
      <c r="BK55" s="24">
        <f t="shared" si="10"/>
        <v>3460</v>
      </c>
      <c r="BL55" s="24">
        <f t="shared" si="11"/>
        <v>45</v>
      </c>
      <c r="BM55" s="25">
        <f t="shared" si="12"/>
        <v>76.888888888888886</v>
      </c>
      <c r="BN55" s="24">
        <v>0</v>
      </c>
      <c r="BO55" s="25">
        <f t="shared" si="13"/>
        <v>76.888888888888886</v>
      </c>
    </row>
    <row r="56" spans="1:67" x14ac:dyDescent="0.15">
      <c r="A56" s="10">
        <v>53</v>
      </c>
      <c r="B56" s="8">
        <v>121106208</v>
      </c>
      <c r="C56" s="9" t="s">
        <v>147</v>
      </c>
      <c r="D56" s="10">
        <v>63</v>
      </c>
      <c r="E56" s="10">
        <v>90</v>
      </c>
      <c r="F56" s="8">
        <v>85</v>
      </c>
      <c r="G56" s="10">
        <v>75</v>
      </c>
      <c r="H56" s="8">
        <v>85</v>
      </c>
      <c r="I56" s="8">
        <v>85</v>
      </c>
      <c r="J56" s="10">
        <v>89</v>
      </c>
      <c r="K56" s="10">
        <v>60</v>
      </c>
      <c r="L56" s="11">
        <v>87</v>
      </c>
      <c r="M56" s="11">
        <v>77</v>
      </c>
      <c r="N56" s="11">
        <v>79</v>
      </c>
      <c r="O56" s="12" t="s">
        <v>27</v>
      </c>
      <c r="P56" s="9" t="s">
        <v>27</v>
      </c>
      <c r="Q56" s="9" t="s">
        <v>27</v>
      </c>
      <c r="R56" s="9" t="s">
        <v>27</v>
      </c>
      <c r="S56" s="9" t="s">
        <v>27</v>
      </c>
      <c r="T56" s="9" t="s">
        <v>27</v>
      </c>
      <c r="U56" s="9" t="s">
        <v>27</v>
      </c>
      <c r="V56" s="9" t="s">
        <v>27</v>
      </c>
      <c r="W56" s="9" t="s">
        <v>27</v>
      </c>
      <c r="X56" s="9" t="s">
        <v>27</v>
      </c>
      <c r="Y56" s="9" t="s">
        <v>27</v>
      </c>
      <c r="Z56" s="9" t="s">
        <v>27</v>
      </c>
      <c r="AA56" s="9" t="s">
        <v>27</v>
      </c>
      <c r="AB56" s="9" t="s">
        <v>27</v>
      </c>
      <c r="AC56" s="22">
        <f t="shared" si="15"/>
        <v>1973</v>
      </c>
      <c r="AD56" s="22">
        <v>25</v>
      </c>
      <c r="AE56" s="22">
        <f t="shared" si="8"/>
        <v>78.92</v>
      </c>
      <c r="AG56" s="8">
        <v>121106208</v>
      </c>
      <c r="AH56" s="9" t="s">
        <v>147</v>
      </c>
      <c r="AI56" s="10">
        <v>81</v>
      </c>
      <c r="AJ56" s="10">
        <v>77</v>
      </c>
      <c r="AK56" s="10">
        <v>76</v>
      </c>
      <c r="AL56" s="10">
        <v>83</v>
      </c>
      <c r="AM56" s="10">
        <v>84</v>
      </c>
      <c r="AN56" s="10">
        <v>80</v>
      </c>
      <c r="AO56" s="10">
        <v>60</v>
      </c>
      <c r="AP56" s="10">
        <v>88</v>
      </c>
      <c r="AQ56" s="8">
        <v>85</v>
      </c>
      <c r="AR56" s="8">
        <v>85</v>
      </c>
      <c r="AS56" s="9" t="s">
        <v>27</v>
      </c>
      <c r="AT56" s="9" t="s">
        <v>27</v>
      </c>
      <c r="AU56" s="9" t="s">
        <v>27</v>
      </c>
      <c r="AV56" s="9" t="s">
        <v>27</v>
      </c>
      <c r="AW56" s="8">
        <v>85</v>
      </c>
      <c r="AX56" s="9" t="s">
        <v>27</v>
      </c>
      <c r="AY56" s="9" t="s">
        <v>27</v>
      </c>
      <c r="AZ56" s="16" t="s">
        <v>27</v>
      </c>
      <c r="BA56" s="16" t="s">
        <v>27</v>
      </c>
      <c r="BB56" s="16" t="s">
        <v>27</v>
      </c>
      <c r="BC56" s="16" t="s">
        <v>27</v>
      </c>
      <c r="BD56" s="16">
        <v>85</v>
      </c>
      <c r="BE56" s="16" t="s">
        <v>27</v>
      </c>
      <c r="BF56" s="16" t="s">
        <v>27</v>
      </c>
      <c r="BG56" s="17">
        <v>66</v>
      </c>
      <c r="BH56" s="21">
        <f>AI56*1.5+AJ56*2+AK56*2.5+AL56*1.5+AM56*2.5+AN56*2+AO56*3+AP56*2+AQ56*2+AR56*1+AW56*1+BD56*1+BG56*2.5</f>
        <v>1906</v>
      </c>
      <c r="BI56" s="22">
        <v>25.5</v>
      </c>
      <c r="BJ56" s="21">
        <f t="shared" si="9"/>
        <v>74.745098039215691</v>
      </c>
      <c r="BK56" s="24">
        <f t="shared" si="10"/>
        <v>3879</v>
      </c>
      <c r="BL56" s="24">
        <f t="shared" si="11"/>
        <v>50.5</v>
      </c>
      <c r="BM56" s="25">
        <f t="shared" si="12"/>
        <v>76.811881188118818</v>
      </c>
      <c r="BN56" s="24">
        <v>0</v>
      </c>
      <c r="BO56" s="25">
        <f t="shared" si="13"/>
        <v>76.811881188118818</v>
      </c>
    </row>
    <row r="57" spans="1:67" x14ac:dyDescent="0.15">
      <c r="A57" s="10">
        <v>54</v>
      </c>
      <c r="B57" s="8">
        <v>120906231</v>
      </c>
      <c r="C57" s="9" t="s">
        <v>87</v>
      </c>
      <c r="D57" s="10">
        <v>64</v>
      </c>
      <c r="E57" s="10">
        <v>71</v>
      </c>
      <c r="F57" s="8">
        <v>75</v>
      </c>
      <c r="G57" s="10">
        <v>78</v>
      </c>
      <c r="H57" s="8">
        <v>75</v>
      </c>
      <c r="I57" s="8">
        <v>85</v>
      </c>
      <c r="J57" s="10">
        <v>80</v>
      </c>
      <c r="K57" s="10">
        <v>70</v>
      </c>
      <c r="L57" s="11">
        <v>80</v>
      </c>
      <c r="M57" s="11">
        <v>70</v>
      </c>
      <c r="N57" s="11">
        <v>78</v>
      </c>
      <c r="O57" s="12" t="s">
        <v>27</v>
      </c>
      <c r="P57" s="9" t="s">
        <v>27</v>
      </c>
      <c r="Q57" s="9" t="s">
        <v>27</v>
      </c>
      <c r="R57" s="9" t="s">
        <v>27</v>
      </c>
      <c r="S57" s="9" t="s">
        <v>27</v>
      </c>
      <c r="T57" s="9" t="s">
        <v>27</v>
      </c>
      <c r="U57" s="9" t="s">
        <v>27</v>
      </c>
      <c r="V57" s="9" t="s">
        <v>27</v>
      </c>
      <c r="W57" s="9" t="s">
        <v>27</v>
      </c>
      <c r="X57" s="9" t="s">
        <v>27</v>
      </c>
      <c r="Y57" s="9"/>
      <c r="Z57" s="9"/>
      <c r="AA57" s="9"/>
      <c r="AB57" s="9"/>
      <c r="AC57" s="22">
        <f t="shared" si="15"/>
        <v>1858.5</v>
      </c>
      <c r="AD57" s="22">
        <v>25</v>
      </c>
      <c r="AE57" s="22">
        <f t="shared" si="8"/>
        <v>74.34</v>
      </c>
      <c r="AG57" s="8">
        <v>120906231</v>
      </c>
      <c r="AH57" s="9" t="s">
        <v>87</v>
      </c>
      <c r="AI57" s="10">
        <v>89</v>
      </c>
      <c r="AJ57" s="10">
        <v>74</v>
      </c>
      <c r="AK57" s="10">
        <v>62</v>
      </c>
      <c r="AL57" s="10">
        <v>84</v>
      </c>
      <c r="AM57" s="10">
        <v>70</v>
      </c>
      <c r="AN57" s="10">
        <v>88</v>
      </c>
      <c r="AO57" s="10">
        <v>77</v>
      </c>
      <c r="AP57" s="10">
        <v>84</v>
      </c>
      <c r="AQ57" s="8">
        <v>95</v>
      </c>
      <c r="AR57" s="8">
        <v>85</v>
      </c>
      <c r="AS57" s="9" t="s">
        <v>27</v>
      </c>
      <c r="AT57" s="9" t="s">
        <v>27</v>
      </c>
      <c r="AU57" s="9" t="s">
        <v>27</v>
      </c>
      <c r="AV57" s="9" t="s">
        <v>27</v>
      </c>
      <c r="AW57" s="9" t="s">
        <v>27</v>
      </c>
      <c r="AX57" s="9" t="s">
        <v>27</v>
      </c>
      <c r="AY57" s="9" t="s">
        <v>27</v>
      </c>
      <c r="AZ57" s="9"/>
      <c r="BA57" s="9"/>
      <c r="BB57" s="9"/>
      <c r="BC57" s="9"/>
      <c r="BD57" s="9"/>
      <c r="BE57" s="9"/>
      <c r="BF57" s="9"/>
      <c r="BG57" s="9"/>
      <c r="BH57" s="21">
        <f>AI57*1.5+AJ57*2+AK57*2.5+AL57*1.5+AM57*2.5+AN57*2+AO57*3+AP57*2+AQ57*2+AR57*1</f>
        <v>1587.5</v>
      </c>
      <c r="BI57" s="22">
        <v>20</v>
      </c>
      <c r="BJ57" s="21">
        <f t="shared" si="9"/>
        <v>79.375</v>
      </c>
      <c r="BK57" s="24">
        <f t="shared" si="10"/>
        <v>3446</v>
      </c>
      <c r="BL57" s="24">
        <f t="shared" si="11"/>
        <v>45</v>
      </c>
      <c r="BM57" s="25">
        <f t="shared" si="12"/>
        <v>76.577777777777783</v>
      </c>
      <c r="BN57" s="24">
        <v>0</v>
      </c>
      <c r="BO57" s="25">
        <f t="shared" si="13"/>
        <v>76.577777777777783</v>
      </c>
    </row>
    <row r="58" spans="1:67" x14ac:dyDescent="0.15">
      <c r="A58" s="26">
        <v>55</v>
      </c>
      <c r="B58" s="8">
        <v>120906229</v>
      </c>
      <c r="C58" s="13" t="s">
        <v>85</v>
      </c>
      <c r="D58" s="8">
        <v>50</v>
      </c>
      <c r="E58" s="10">
        <v>79</v>
      </c>
      <c r="F58" s="8">
        <v>95</v>
      </c>
      <c r="G58" s="10">
        <v>71</v>
      </c>
      <c r="H58" s="8">
        <v>95</v>
      </c>
      <c r="I58" s="8">
        <v>85</v>
      </c>
      <c r="J58" s="10">
        <v>84</v>
      </c>
      <c r="K58" s="10">
        <v>62</v>
      </c>
      <c r="L58" s="11">
        <v>79</v>
      </c>
      <c r="M58" s="11">
        <v>67</v>
      </c>
      <c r="N58" s="11">
        <v>71</v>
      </c>
      <c r="O58" s="12" t="s">
        <v>27</v>
      </c>
      <c r="P58" s="9" t="s">
        <v>27</v>
      </c>
      <c r="Q58" s="9" t="s">
        <v>27</v>
      </c>
      <c r="R58" s="9" t="s">
        <v>27</v>
      </c>
      <c r="S58" s="9" t="s">
        <v>27</v>
      </c>
      <c r="T58" s="9" t="s">
        <v>27</v>
      </c>
      <c r="U58" s="9" t="s">
        <v>27</v>
      </c>
      <c r="V58" s="9" t="s">
        <v>27</v>
      </c>
      <c r="W58" s="9" t="s">
        <v>27</v>
      </c>
      <c r="X58" s="9" t="s">
        <v>27</v>
      </c>
      <c r="Y58" s="9"/>
      <c r="Z58" s="9"/>
      <c r="AA58" s="9"/>
      <c r="AB58" s="9"/>
      <c r="AC58" s="22">
        <f t="shared" si="15"/>
        <v>1837</v>
      </c>
      <c r="AD58" s="22">
        <v>25</v>
      </c>
      <c r="AE58" s="22">
        <f t="shared" si="8"/>
        <v>73.48</v>
      </c>
      <c r="AG58" s="8">
        <v>120906229</v>
      </c>
      <c r="AH58" s="9" t="s">
        <v>85</v>
      </c>
      <c r="AI58" s="10">
        <v>91</v>
      </c>
      <c r="AJ58" s="10">
        <v>80</v>
      </c>
      <c r="AK58" s="10">
        <v>70</v>
      </c>
      <c r="AL58" s="10">
        <v>76</v>
      </c>
      <c r="AM58" s="10">
        <v>68</v>
      </c>
      <c r="AN58" s="10">
        <v>84</v>
      </c>
      <c r="AO58" s="10">
        <v>68</v>
      </c>
      <c r="AP58" s="10">
        <v>87</v>
      </c>
      <c r="AQ58" s="8">
        <v>95</v>
      </c>
      <c r="AR58" s="8">
        <v>95</v>
      </c>
      <c r="AS58" s="9" t="s">
        <v>27</v>
      </c>
      <c r="AT58" s="9" t="s">
        <v>27</v>
      </c>
      <c r="AU58" s="9" t="s">
        <v>27</v>
      </c>
      <c r="AV58" s="9" t="s">
        <v>27</v>
      </c>
      <c r="AW58" s="9" t="s">
        <v>27</v>
      </c>
      <c r="AX58" s="9" t="s">
        <v>27</v>
      </c>
      <c r="AY58" s="9" t="s">
        <v>27</v>
      </c>
      <c r="AZ58" s="9"/>
      <c r="BA58" s="9"/>
      <c r="BB58" s="9"/>
      <c r="BC58" s="9"/>
      <c r="BD58" s="9"/>
      <c r="BE58" s="9"/>
      <c r="BF58" s="9"/>
      <c r="BG58" s="9"/>
      <c r="BH58" s="21">
        <f>AI58*1.5+AJ58*2+AK58*2.5+AL58*1.5+AM58*2.5+AN58*2+AO58*3+AP58*2+AQ58*2+AR58*1</f>
        <v>1586.5</v>
      </c>
      <c r="BI58" s="22">
        <v>20</v>
      </c>
      <c r="BJ58" s="21">
        <f t="shared" si="9"/>
        <v>79.325000000000003</v>
      </c>
      <c r="BK58" s="24">
        <f t="shared" si="10"/>
        <v>3423.5</v>
      </c>
      <c r="BL58" s="24">
        <f t="shared" si="11"/>
        <v>45</v>
      </c>
      <c r="BM58" s="25">
        <f t="shared" si="12"/>
        <v>76.077777777777783</v>
      </c>
      <c r="BN58" s="24">
        <v>0</v>
      </c>
      <c r="BO58" s="25">
        <f t="shared" si="13"/>
        <v>76.077777777777783</v>
      </c>
    </row>
    <row r="59" spans="1:67" x14ac:dyDescent="0.15">
      <c r="A59" s="26">
        <v>56</v>
      </c>
      <c r="B59" s="8">
        <v>120906110</v>
      </c>
      <c r="C59" s="13" t="s">
        <v>37</v>
      </c>
      <c r="D59" s="10">
        <v>69</v>
      </c>
      <c r="E59" s="10">
        <v>87</v>
      </c>
      <c r="F59" s="8">
        <v>95</v>
      </c>
      <c r="G59" s="10">
        <v>76</v>
      </c>
      <c r="H59" s="8">
        <v>75</v>
      </c>
      <c r="I59" s="8">
        <v>95</v>
      </c>
      <c r="J59" s="10">
        <v>93</v>
      </c>
      <c r="K59" s="10">
        <v>71</v>
      </c>
      <c r="L59" s="11">
        <v>90</v>
      </c>
      <c r="M59" s="15">
        <v>26</v>
      </c>
      <c r="N59" s="11">
        <v>71</v>
      </c>
      <c r="O59" s="12" t="s">
        <v>27</v>
      </c>
      <c r="P59" s="9" t="s">
        <v>27</v>
      </c>
      <c r="Q59" s="9" t="s">
        <v>27</v>
      </c>
      <c r="R59" s="9" t="s">
        <v>27</v>
      </c>
      <c r="S59" s="9" t="s">
        <v>27</v>
      </c>
      <c r="T59" s="9" t="s">
        <v>27</v>
      </c>
      <c r="U59" s="9" t="s">
        <v>27</v>
      </c>
      <c r="V59" s="9" t="s">
        <v>27</v>
      </c>
      <c r="W59" s="9" t="s">
        <v>27</v>
      </c>
      <c r="X59" s="9" t="s">
        <v>27</v>
      </c>
      <c r="Y59" s="9"/>
      <c r="Z59" s="9"/>
      <c r="AA59" s="9"/>
      <c r="AB59" s="9"/>
      <c r="AC59" s="22">
        <f t="shared" si="15"/>
        <v>1822.5</v>
      </c>
      <c r="AD59" s="22">
        <v>25</v>
      </c>
      <c r="AE59" s="22">
        <f t="shared" si="8"/>
        <v>72.900000000000006</v>
      </c>
      <c r="AG59" s="8">
        <v>120906110</v>
      </c>
      <c r="AH59" s="9" t="s">
        <v>37</v>
      </c>
      <c r="AI59" s="10">
        <v>88</v>
      </c>
      <c r="AJ59" s="10">
        <v>74</v>
      </c>
      <c r="AK59" s="10">
        <v>74</v>
      </c>
      <c r="AL59" s="10">
        <v>64</v>
      </c>
      <c r="AM59" s="10">
        <v>87</v>
      </c>
      <c r="AN59" s="10">
        <v>76</v>
      </c>
      <c r="AO59" s="10">
        <v>79</v>
      </c>
      <c r="AP59" s="10">
        <v>96</v>
      </c>
      <c r="AQ59" s="8">
        <v>75</v>
      </c>
      <c r="AR59" s="8">
        <v>85</v>
      </c>
      <c r="AS59" s="9" t="s">
        <v>27</v>
      </c>
      <c r="AT59" s="9" t="s">
        <v>27</v>
      </c>
      <c r="AU59" s="9" t="s">
        <v>27</v>
      </c>
      <c r="AV59" s="9" t="s">
        <v>27</v>
      </c>
      <c r="AW59" s="9" t="s">
        <v>27</v>
      </c>
      <c r="AX59" s="9" t="s">
        <v>27</v>
      </c>
      <c r="AY59" s="9" t="s">
        <v>27</v>
      </c>
      <c r="AZ59" s="9"/>
      <c r="BA59" s="9"/>
      <c r="BB59" s="9"/>
      <c r="BC59" s="9"/>
      <c r="BD59" s="9"/>
      <c r="BE59" s="9"/>
      <c r="BF59" s="9"/>
      <c r="BG59" s="9"/>
      <c r="BH59" s="21">
        <f>AI59*1.5+AJ59*2+AK59*2.5+AL59*1.5+AM59*2.5+AN59*2+AO59*3+AP59*2+AQ59*2+AR59*1</f>
        <v>1594.5</v>
      </c>
      <c r="BI59" s="22">
        <v>20</v>
      </c>
      <c r="BJ59" s="21">
        <f t="shared" si="9"/>
        <v>79.724999999999994</v>
      </c>
      <c r="BK59" s="24">
        <f t="shared" si="10"/>
        <v>3417</v>
      </c>
      <c r="BL59" s="24">
        <f t="shared" si="11"/>
        <v>45</v>
      </c>
      <c r="BM59" s="25">
        <f t="shared" si="12"/>
        <v>75.933333333333337</v>
      </c>
      <c r="BN59" s="24">
        <v>0</v>
      </c>
      <c r="BO59" s="25">
        <f t="shared" si="13"/>
        <v>75.933333333333337</v>
      </c>
    </row>
    <row r="60" spans="1:67" x14ac:dyDescent="0.15">
      <c r="A60" s="10">
        <v>57</v>
      </c>
      <c r="B60" s="8">
        <v>120906314</v>
      </c>
      <c r="C60" s="9" t="s">
        <v>112</v>
      </c>
      <c r="D60" s="10">
        <v>69</v>
      </c>
      <c r="E60" s="10">
        <v>69</v>
      </c>
      <c r="F60" s="8">
        <v>85</v>
      </c>
      <c r="G60" s="10">
        <v>75</v>
      </c>
      <c r="H60" s="8">
        <v>85</v>
      </c>
      <c r="I60" s="8">
        <v>85</v>
      </c>
      <c r="J60" s="10">
        <v>85</v>
      </c>
      <c r="K60" s="10">
        <v>70</v>
      </c>
      <c r="L60" s="11">
        <v>87</v>
      </c>
      <c r="M60" s="11">
        <v>67</v>
      </c>
      <c r="N60" s="11">
        <v>78</v>
      </c>
      <c r="O60" s="12" t="s">
        <v>27</v>
      </c>
      <c r="P60" s="9" t="s">
        <v>27</v>
      </c>
      <c r="Q60" s="9" t="s">
        <v>27</v>
      </c>
      <c r="R60" s="9" t="s">
        <v>27</v>
      </c>
      <c r="S60" s="9" t="s">
        <v>27</v>
      </c>
      <c r="T60" s="9" t="s">
        <v>27</v>
      </c>
      <c r="U60" s="9" t="s">
        <v>27</v>
      </c>
      <c r="V60" s="9" t="s">
        <v>27</v>
      </c>
      <c r="W60" s="9" t="s">
        <v>27</v>
      </c>
      <c r="X60" s="9" t="s">
        <v>27</v>
      </c>
      <c r="Y60" s="9"/>
      <c r="Z60" s="9"/>
      <c r="AA60" s="9"/>
      <c r="AB60" s="9"/>
      <c r="AC60" s="22">
        <f t="shared" si="15"/>
        <v>1897</v>
      </c>
      <c r="AD60" s="22">
        <v>25</v>
      </c>
      <c r="AE60" s="22">
        <f t="shared" si="8"/>
        <v>75.88</v>
      </c>
      <c r="AG60" s="8">
        <v>120906314</v>
      </c>
      <c r="AH60" s="9" t="s">
        <v>112</v>
      </c>
      <c r="AI60" s="9" t="s">
        <v>27</v>
      </c>
      <c r="AJ60" s="10">
        <v>87</v>
      </c>
      <c r="AK60" s="10">
        <v>73</v>
      </c>
      <c r="AL60" s="10">
        <v>71</v>
      </c>
      <c r="AM60" s="10">
        <v>71</v>
      </c>
      <c r="AN60" s="10">
        <v>86</v>
      </c>
      <c r="AO60" s="10">
        <v>66</v>
      </c>
      <c r="AP60" s="10">
        <v>84</v>
      </c>
      <c r="AQ60" s="8">
        <v>75</v>
      </c>
      <c r="AR60" s="8">
        <v>75</v>
      </c>
      <c r="AS60" s="9" t="s">
        <v>27</v>
      </c>
      <c r="AT60" s="9" t="s">
        <v>27</v>
      </c>
      <c r="AU60" s="9" t="s">
        <v>27</v>
      </c>
      <c r="AV60" s="9" t="s">
        <v>27</v>
      </c>
      <c r="AW60" s="9" t="s">
        <v>27</v>
      </c>
      <c r="AX60" s="9" t="s">
        <v>27</v>
      </c>
      <c r="AY60" s="9" t="s">
        <v>27</v>
      </c>
      <c r="AZ60" s="9"/>
      <c r="BA60" s="9"/>
      <c r="BB60" s="9"/>
      <c r="BC60" s="9"/>
      <c r="BD60" s="9"/>
      <c r="BE60" s="9"/>
      <c r="BF60" s="9"/>
      <c r="BG60" s="9"/>
      <c r="BH60" s="21">
        <f>AJ60*2+AK60*2.5+AL60*1.5+AM60*2.5+AN60*2+AO60*3+AP60*2+AQ60*2+AR60*1</f>
        <v>1403.5</v>
      </c>
      <c r="BI60" s="22">
        <v>18.5</v>
      </c>
      <c r="BJ60" s="21">
        <f t="shared" si="9"/>
        <v>75.86486486486487</v>
      </c>
      <c r="BK60" s="24">
        <f t="shared" si="10"/>
        <v>3300.5</v>
      </c>
      <c r="BL60" s="24">
        <f t="shared" si="11"/>
        <v>43.5</v>
      </c>
      <c r="BM60" s="25">
        <f t="shared" si="12"/>
        <v>75.8735632183908</v>
      </c>
      <c r="BN60" s="24">
        <v>0</v>
      </c>
      <c r="BO60" s="25">
        <f t="shared" si="13"/>
        <v>75.8735632183908</v>
      </c>
    </row>
    <row r="61" spans="1:67" x14ac:dyDescent="0.15">
      <c r="A61" s="26">
        <v>58</v>
      </c>
      <c r="B61" s="8">
        <v>120906224</v>
      </c>
      <c r="C61" s="13" t="s">
        <v>81</v>
      </c>
      <c r="D61" s="10">
        <v>64</v>
      </c>
      <c r="E61" s="10">
        <v>91</v>
      </c>
      <c r="F61" s="8">
        <v>95</v>
      </c>
      <c r="G61" s="10">
        <v>76</v>
      </c>
      <c r="H61" s="8">
        <v>65</v>
      </c>
      <c r="I61" s="8">
        <v>95</v>
      </c>
      <c r="J61" s="10">
        <v>89</v>
      </c>
      <c r="K61" s="8">
        <v>52</v>
      </c>
      <c r="L61" s="11">
        <v>82</v>
      </c>
      <c r="M61" s="11">
        <v>77</v>
      </c>
      <c r="N61" s="11">
        <v>78</v>
      </c>
      <c r="O61" s="12" t="s">
        <v>27</v>
      </c>
      <c r="P61" s="9" t="s">
        <v>27</v>
      </c>
      <c r="Q61" s="9" t="s">
        <v>27</v>
      </c>
      <c r="R61" s="9" t="s">
        <v>27</v>
      </c>
      <c r="S61" s="9" t="s">
        <v>27</v>
      </c>
      <c r="T61" s="9" t="s">
        <v>27</v>
      </c>
      <c r="U61" s="9" t="s">
        <v>27</v>
      </c>
      <c r="V61" s="9" t="s">
        <v>27</v>
      </c>
      <c r="W61" s="9" t="s">
        <v>27</v>
      </c>
      <c r="X61" s="9" t="s">
        <v>27</v>
      </c>
      <c r="Y61" s="9"/>
      <c r="Z61" s="9"/>
      <c r="AA61" s="9"/>
      <c r="AB61" s="9"/>
      <c r="AC61" s="22">
        <f t="shared" si="15"/>
        <v>1942.5</v>
      </c>
      <c r="AD61" s="22">
        <v>25</v>
      </c>
      <c r="AE61" s="22">
        <f t="shared" si="8"/>
        <v>77.7</v>
      </c>
      <c r="AG61" s="8">
        <v>120906224</v>
      </c>
      <c r="AH61" s="13" t="s">
        <v>81</v>
      </c>
      <c r="AI61" s="10">
        <v>83</v>
      </c>
      <c r="AJ61" s="10">
        <v>79</v>
      </c>
      <c r="AK61" s="10">
        <v>56</v>
      </c>
      <c r="AL61" s="10">
        <v>67</v>
      </c>
      <c r="AM61" s="10">
        <v>74</v>
      </c>
      <c r="AN61" s="10">
        <v>76</v>
      </c>
      <c r="AO61" s="10">
        <v>66</v>
      </c>
      <c r="AP61" s="10">
        <v>93</v>
      </c>
      <c r="AQ61" s="9" t="s">
        <v>27</v>
      </c>
      <c r="AR61" s="8">
        <v>75</v>
      </c>
      <c r="AS61" s="9" t="s">
        <v>27</v>
      </c>
      <c r="AT61" s="9" t="s">
        <v>27</v>
      </c>
      <c r="AU61" s="9" t="s">
        <v>27</v>
      </c>
      <c r="AV61" s="9" t="s">
        <v>27</v>
      </c>
      <c r="AW61" s="9" t="s">
        <v>27</v>
      </c>
      <c r="AX61" s="9" t="s">
        <v>27</v>
      </c>
      <c r="AY61" s="9" t="s">
        <v>27</v>
      </c>
      <c r="AZ61" s="9"/>
      <c r="BA61" s="9"/>
      <c r="BB61" s="9"/>
      <c r="BC61" s="9"/>
      <c r="BD61" s="9"/>
      <c r="BE61" s="9"/>
      <c r="BF61" s="9"/>
      <c r="BG61" s="9"/>
      <c r="BH61" s="21">
        <f>AI61*1.5+AJ61*2+AK61*2.5+AL61*1.5+AM61*2.5+AN61*2+AO61*3+AP61*2+AR61*1</f>
        <v>1319</v>
      </c>
      <c r="BI61" s="22">
        <v>18</v>
      </c>
      <c r="BJ61" s="21">
        <f t="shared" si="9"/>
        <v>73.277777777777771</v>
      </c>
      <c r="BK61" s="24">
        <f t="shared" si="10"/>
        <v>3261.5</v>
      </c>
      <c r="BL61" s="24">
        <f t="shared" si="11"/>
        <v>43</v>
      </c>
      <c r="BM61" s="25">
        <f t="shared" si="12"/>
        <v>75.848837209302332</v>
      </c>
      <c r="BN61" s="24">
        <v>0</v>
      </c>
      <c r="BO61" s="25">
        <f t="shared" si="13"/>
        <v>75.848837209302332</v>
      </c>
    </row>
    <row r="62" spans="1:67" x14ac:dyDescent="0.15">
      <c r="A62" s="26">
        <v>59</v>
      </c>
      <c r="B62" s="8">
        <v>120906242</v>
      </c>
      <c r="C62" s="13" t="s">
        <v>97</v>
      </c>
      <c r="D62" s="8">
        <v>53</v>
      </c>
      <c r="E62" s="10">
        <v>75</v>
      </c>
      <c r="F62" s="8">
        <v>75</v>
      </c>
      <c r="G62" s="10">
        <v>77</v>
      </c>
      <c r="H62" s="8">
        <v>85</v>
      </c>
      <c r="I62" s="8">
        <v>85</v>
      </c>
      <c r="J62" s="10">
        <v>89</v>
      </c>
      <c r="K62" s="10">
        <v>67</v>
      </c>
      <c r="L62" s="11">
        <v>81</v>
      </c>
      <c r="M62" s="11">
        <v>72</v>
      </c>
      <c r="N62" s="11">
        <v>69</v>
      </c>
      <c r="O62" s="12" t="s">
        <v>27</v>
      </c>
      <c r="P62" s="9" t="s">
        <v>27</v>
      </c>
      <c r="Q62" s="9" t="s">
        <v>27</v>
      </c>
      <c r="R62" s="9" t="s">
        <v>27</v>
      </c>
      <c r="S62" s="9" t="s">
        <v>27</v>
      </c>
      <c r="T62" s="9" t="s">
        <v>27</v>
      </c>
      <c r="U62" s="9" t="s">
        <v>27</v>
      </c>
      <c r="V62" s="9" t="s">
        <v>27</v>
      </c>
      <c r="W62" s="9" t="s">
        <v>27</v>
      </c>
      <c r="X62" s="9" t="s">
        <v>27</v>
      </c>
      <c r="Y62" s="9"/>
      <c r="Z62" s="9"/>
      <c r="AA62" s="9"/>
      <c r="AB62" s="9"/>
      <c r="AC62" s="22">
        <f t="shared" si="15"/>
        <v>1853.5</v>
      </c>
      <c r="AD62" s="22">
        <v>25</v>
      </c>
      <c r="AE62" s="22">
        <f t="shared" si="8"/>
        <v>74.14</v>
      </c>
      <c r="AG62" s="8">
        <v>120906242</v>
      </c>
      <c r="AH62" s="13" t="s">
        <v>97</v>
      </c>
      <c r="AI62" s="10">
        <v>80</v>
      </c>
      <c r="AJ62" s="10">
        <v>78</v>
      </c>
      <c r="AK62" s="10">
        <v>77</v>
      </c>
      <c r="AL62" s="10">
        <v>72</v>
      </c>
      <c r="AM62" s="10">
        <v>92</v>
      </c>
      <c r="AN62" s="9" t="s">
        <v>27</v>
      </c>
      <c r="AO62" s="10">
        <v>58</v>
      </c>
      <c r="AP62" s="10">
        <v>95</v>
      </c>
      <c r="AQ62" s="9" t="s">
        <v>27</v>
      </c>
      <c r="AR62" s="8">
        <v>85</v>
      </c>
      <c r="AS62" s="9" t="s">
        <v>27</v>
      </c>
      <c r="AT62" s="9" t="s">
        <v>27</v>
      </c>
      <c r="AU62" s="9" t="s">
        <v>27</v>
      </c>
      <c r="AV62" s="9" t="s">
        <v>27</v>
      </c>
      <c r="AW62" s="9" t="s">
        <v>27</v>
      </c>
      <c r="AX62" s="9" t="s">
        <v>27</v>
      </c>
      <c r="AY62" s="9" t="s">
        <v>27</v>
      </c>
      <c r="AZ62" s="9"/>
      <c r="BA62" s="9"/>
      <c r="BB62" s="9"/>
      <c r="BC62" s="9"/>
      <c r="BD62" s="9"/>
      <c r="BE62" s="9"/>
      <c r="BF62" s="9"/>
      <c r="BG62" s="9"/>
      <c r="BH62" s="21">
        <f>AI62*1.5+AJ62*2+AK62*2.5+AL62*1.5+AM62*2.5+AO62*3+AP62*2+AR62*1</f>
        <v>1255.5</v>
      </c>
      <c r="BI62" s="22">
        <v>16</v>
      </c>
      <c r="BJ62" s="21">
        <f t="shared" si="9"/>
        <v>78.46875</v>
      </c>
      <c r="BK62" s="24">
        <f t="shared" si="10"/>
        <v>3109</v>
      </c>
      <c r="BL62" s="24">
        <f t="shared" si="11"/>
        <v>41</v>
      </c>
      <c r="BM62" s="25">
        <f t="shared" si="12"/>
        <v>75.829268292682926</v>
      </c>
      <c r="BN62" s="24">
        <v>0</v>
      </c>
      <c r="BO62" s="25">
        <f t="shared" si="13"/>
        <v>75.829268292682926</v>
      </c>
    </row>
    <row r="63" spans="1:67" x14ac:dyDescent="0.15">
      <c r="A63" s="26">
        <v>60</v>
      </c>
      <c r="B63" s="8">
        <v>120906244</v>
      </c>
      <c r="C63" s="9" t="s">
        <v>98</v>
      </c>
      <c r="D63" s="10">
        <v>65</v>
      </c>
      <c r="E63" s="10">
        <v>79</v>
      </c>
      <c r="F63" s="8">
        <v>75</v>
      </c>
      <c r="G63" s="10">
        <v>76</v>
      </c>
      <c r="H63" s="8">
        <v>75</v>
      </c>
      <c r="I63" s="8">
        <v>85</v>
      </c>
      <c r="J63" s="10">
        <v>81</v>
      </c>
      <c r="K63" s="10">
        <v>68</v>
      </c>
      <c r="L63" s="11">
        <v>85</v>
      </c>
      <c r="M63" s="11">
        <v>83</v>
      </c>
      <c r="N63" s="11">
        <v>77</v>
      </c>
      <c r="O63" s="12" t="s">
        <v>27</v>
      </c>
      <c r="P63" s="9" t="s">
        <v>27</v>
      </c>
      <c r="Q63" s="9" t="s">
        <v>27</v>
      </c>
      <c r="R63" s="9" t="s">
        <v>27</v>
      </c>
      <c r="S63" s="9" t="s">
        <v>27</v>
      </c>
      <c r="T63" s="9" t="s">
        <v>27</v>
      </c>
      <c r="U63" s="9" t="s">
        <v>27</v>
      </c>
      <c r="V63" s="9" t="s">
        <v>27</v>
      </c>
      <c r="W63" s="9" t="s">
        <v>27</v>
      </c>
      <c r="X63" s="9" t="s">
        <v>27</v>
      </c>
      <c r="Y63" s="9"/>
      <c r="Z63" s="9"/>
      <c r="AA63" s="9"/>
      <c r="AB63" s="9"/>
      <c r="AC63" s="22">
        <f t="shared" si="15"/>
        <v>1930</v>
      </c>
      <c r="AD63" s="22">
        <v>25</v>
      </c>
      <c r="AE63" s="22">
        <f t="shared" si="8"/>
        <v>77.2</v>
      </c>
      <c r="AG63" s="8">
        <v>120906244</v>
      </c>
      <c r="AH63" s="13" t="s">
        <v>98</v>
      </c>
      <c r="AI63" s="10">
        <v>81</v>
      </c>
      <c r="AJ63" s="10">
        <v>72</v>
      </c>
      <c r="AK63" s="10">
        <v>67</v>
      </c>
      <c r="AL63" s="10">
        <v>75</v>
      </c>
      <c r="AM63" s="10">
        <v>78</v>
      </c>
      <c r="AN63" s="9" t="s">
        <v>27</v>
      </c>
      <c r="AO63" s="10">
        <v>54</v>
      </c>
      <c r="AP63" s="10">
        <v>92</v>
      </c>
      <c r="AQ63" s="9" t="s">
        <v>27</v>
      </c>
      <c r="AR63" s="8">
        <v>85</v>
      </c>
      <c r="AS63" s="9" t="s">
        <v>27</v>
      </c>
      <c r="AT63" s="9" t="s">
        <v>27</v>
      </c>
      <c r="AU63" s="9" t="s">
        <v>27</v>
      </c>
      <c r="AV63" s="9" t="s">
        <v>27</v>
      </c>
      <c r="AW63" s="9" t="s">
        <v>27</v>
      </c>
      <c r="AX63" s="9" t="s">
        <v>27</v>
      </c>
      <c r="AY63" s="9" t="s">
        <v>27</v>
      </c>
      <c r="AZ63" s="9"/>
      <c r="BA63" s="9"/>
      <c r="BB63" s="9"/>
      <c r="BC63" s="9"/>
      <c r="BD63" s="9"/>
      <c r="BE63" s="9"/>
      <c r="BF63" s="9"/>
      <c r="BG63" s="9"/>
      <c r="BH63" s="21">
        <f>AI63*1.5+AJ63*2+AK63*2.5+AL63*1.5+AM63*2.5+AO63*3+AP63*2+AR63*1</f>
        <v>1171.5</v>
      </c>
      <c r="BI63" s="22">
        <v>16</v>
      </c>
      <c r="BJ63" s="21">
        <f t="shared" si="9"/>
        <v>73.21875</v>
      </c>
      <c r="BK63" s="24">
        <f t="shared" si="10"/>
        <v>3101.5</v>
      </c>
      <c r="BL63" s="24">
        <f t="shared" si="11"/>
        <v>41</v>
      </c>
      <c r="BM63" s="25">
        <f t="shared" si="12"/>
        <v>75.646341463414629</v>
      </c>
      <c r="BN63" s="24">
        <v>0</v>
      </c>
      <c r="BO63" s="25">
        <f t="shared" si="13"/>
        <v>75.646341463414629</v>
      </c>
    </row>
    <row r="64" spans="1:67" x14ac:dyDescent="0.15">
      <c r="A64" s="26">
        <v>61</v>
      </c>
      <c r="B64" s="8">
        <v>120906204</v>
      </c>
      <c r="C64" s="13" t="s">
        <v>69</v>
      </c>
      <c r="D64" s="10">
        <v>63</v>
      </c>
      <c r="E64" s="10">
        <v>83</v>
      </c>
      <c r="F64" s="8">
        <v>85</v>
      </c>
      <c r="G64" s="10">
        <v>70</v>
      </c>
      <c r="H64" s="8">
        <v>75</v>
      </c>
      <c r="I64" s="8">
        <v>85</v>
      </c>
      <c r="J64" s="10">
        <v>83</v>
      </c>
      <c r="K64" s="8">
        <v>54</v>
      </c>
      <c r="L64" s="11">
        <v>86</v>
      </c>
      <c r="M64" s="11">
        <v>65</v>
      </c>
      <c r="N64" s="11">
        <v>68</v>
      </c>
      <c r="O64" s="12" t="s">
        <v>27</v>
      </c>
      <c r="P64" s="9" t="s">
        <v>27</v>
      </c>
      <c r="Q64" s="9" t="s">
        <v>27</v>
      </c>
      <c r="R64" s="9" t="s">
        <v>27</v>
      </c>
      <c r="S64" s="9" t="s">
        <v>27</v>
      </c>
      <c r="T64" s="9" t="s">
        <v>27</v>
      </c>
      <c r="U64" s="9" t="s">
        <v>27</v>
      </c>
      <c r="V64" s="9" t="s">
        <v>27</v>
      </c>
      <c r="W64" s="9" t="s">
        <v>27</v>
      </c>
      <c r="X64" s="9" t="s">
        <v>27</v>
      </c>
      <c r="Y64" s="9"/>
      <c r="Z64" s="9"/>
      <c r="AA64" s="9"/>
      <c r="AB64" s="9"/>
      <c r="AC64" s="22">
        <f t="shared" si="15"/>
        <v>1818</v>
      </c>
      <c r="AD64" s="22">
        <v>25</v>
      </c>
      <c r="AE64" s="22">
        <f t="shared" si="8"/>
        <v>72.72</v>
      </c>
      <c r="AG64" s="8">
        <v>120906204</v>
      </c>
      <c r="AH64" s="9" t="s">
        <v>69</v>
      </c>
      <c r="AI64" s="10">
        <v>87</v>
      </c>
      <c r="AJ64" s="10">
        <v>79</v>
      </c>
      <c r="AK64" s="10">
        <v>61</v>
      </c>
      <c r="AL64" s="10">
        <v>68</v>
      </c>
      <c r="AM64" s="10">
        <v>89</v>
      </c>
      <c r="AN64" s="10">
        <v>73</v>
      </c>
      <c r="AO64" s="10">
        <v>72</v>
      </c>
      <c r="AP64" s="10">
        <v>96</v>
      </c>
      <c r="AQ64" s="8">
        <v>85</v>
      </c>
      <c r="AR64" s="8">
        <v>85</v>
      </c>
      <c r="AS64" s="9" t="s">
        <v>27</v>
      </c>
      <c r="AT64" s="9" t="s">
        <v>27</v>
      </c>
      <c r="AU64" s="9" t="s">
        <v>27</v>
      </c>
      <c r="AV64" s="9" t="s">
        <v>27</v>
      </c>
      <c r="AW64" s="9" t="s">
        <v>27</v>
      </c>
      <c r="AX64" s="9" t="s">
        <v>27</v>
      </c>
      <c r="AY64" s="9" t="s">
        <v>27</v>
      </c>
      <c r="AZ64" s="9"/>
      <c r="BA64" s="9"/>
      <c r="BB64" s="9"/>
      <c r="BC64" s="9"/>
      <c r="BD64" s="9"/>
      <c r="BE64" s="9"/>
      <c r="BF64" s="9"/>
      <c r="BG64" s="9"/>
      <c r="BH64" s="21">
        <f>AI64*1.5+AJ64*2+AK64*2.5+AL64*1.5+AM64*2.5+AN64*2+AO64*3+AP64*2+AQ64*2+AR64*1</f>
        <v>1574.5</v>
      </c>
      <c r="BI64" s="22">
        <v>20</v>
      </c>
      <c r="BJ64" s="21">
        <f t="shared" si="9"/>
        <v>78.724999999999994</v>
      </c>
      <c r="BK64" s="24">
        <f t="shared" si="10"/>
        <v>3392.5</v>
      </c>
      <c r="BL64" s="24">
        <f t="shared" si="11"/>
        <v>45</v>
      </c>
      <c r="BM64" s="25">
        <f t="shared" si="12"/>
        <v>75.388888888888886</v>
      </c>
      <c r="BN64" s="24">
        <v>0</v>
      </c>
      <c r="BO64" s="25">
        <f t="shared" si="13"/>
        <v>75.388888888888886</v>
      </c>
    </row>
    <row r="65" spans="1:67" x14ac:dyDescent="0.15">
      <c r="A65" s="26">
        <v>62</v>
      </c>
      <c r="B65" s="8">
        <v>120906341</v>
      </c>
      <c r="C65" s="9" t="s">
        <v>136</v>
      </c>
      <c r="D65" s="10">
        <v>67</v>
      </c>
      <c r="E65" s="10">
        <v>72</v>
      </c>
      <c r="F65" s="8">
        <v>85</v>
      </c>
      <c r="G65" s="10">
        <v>67</v>
      </c>
      <c r="H65" s="8">
        <v>75</v>
      </c>
      <c r="I65" s="8">
        <v>85</v>
      </c>
      <c r="J65" s="10">
        <v>79</v>
      </c>
      <c r="K65" s="10">
        <v>67</v>
      </c>
      <c r="L65" s="11">
        <v>84</v>
      </c>
      <c r="M65" s="11">
        <v>65</v>
      </c>
      <c r="N65" s="11">
        <v>79</v>
      </c>
      <c r="O65" s="12" t="s">
        <v>27</v>
      </c>
      <c r="P65" s="9" t="s">
        <v>27</v>
      </c>
      <c r="Q65" s="9" t="s">
        <v>27</v>
      </c>
      <c r="R65" s="9" t="s">
        <v>27</v>
      </c>
      <c r="S65" s="9" t="s">
        <v>27</v>
      </c>
      <c r="T65" s="9" t="s">
        <v>27</v>
      </c>
      <c r="U65" s="9" t="s">
        <v>27</v>
      </c>
      <c r="V65" s="9" t="s">
        <v>27</v>
      </c>
      <c r="W65" s="9" t="s">
        <v>27</v>
      </c>
      <c r="X65" s="9" t="s">
        <v>27</v>
      </c>
      <c r="Y65" s="9"/>
      <c r="Z65" s="9"/>
      <c r="AA65" s="9"/>
      <c r="AB65" s="9"/>
      <c r="AC65" s="22">
        <f t="shared" si="15"/>
        <v>1831</v>
      </c>
      <c r="AD65" s="22">
        <v>25</v>
      </c>
      <c r="AE65" s="22">
        <f t="shared" si="8"/>
        <v>73.239999999999995</v>
      </c>
      <c r="AG65" s="8">
        <v>120906341</v>
      </c>
      <c r="AH65" s="13" t="s">
        <v>136</v>
      </c>
      <c r="AI65" s="10">
        <v>89</v>
      </c>
      <c r="AJ65" s="10">
        <v>79</v>
      </c>
      <c r="AK65" s="10">
        <v>73</v>
      </c>
      <c r="AL65" s="9" t="s">
        <v>27</v>
      </c>
      <c r="AM65" s="10">
        <v>82</v>
      </c>
      <c r="AN65" s="10">
        <v>80</v>
      </c>
      <c r="AO65" s="10">
        <v>58</v>
      </c>
      <c r="AP65" s="10">
        <v>95</v>
      </c>
      <c r="AQ65" s="8">
        <v>85</v>
      </c>
      <c r="AR65" s="9" t="s">
        <v>27</v>
      </c>
      <c r="AS65" s="9" t="s">
        <v>27</v>
      </c>
      <c r="AT65" s="9" t="s">
        <v>27</v>
      </c>
      <c r="AU65" s="9" t="s">
        <v>27</v>
      </c>
      <c r="AV65" s="9" t="s">
        <v>27</v>
      </c>
      <c r="AW65" s="9" t="s">
        <v>27</v>
      </c>
      <c r="AX65" s="9" t="s">
        <v>27</v>
      </c>
      <c r="AY65" s="9" t="s">
        <v>27</v>
      </c>
      <c r="AZ65" s="9"/>
      <c r="BA65" s="9"/>
      <c r="BB65" s="9"/>
      <c r="BC65" s="9"/>
      <c r="BD65" s="9"/>
      <c r="BE65" s="9"/>
      <c r="BF65" s="9"/>
      <c r="BG65" s="9"/>
      <c r="BH65" s="21">
        <f>AI65*1.5+AJ65*2+AK65*2.5+AM65*2.5+AN65*2+AO65*3+AP65*2+AQ65*2</f>
        <v>1373</v>
      </c>
      <c r="BI65" s="22">
        <v>17.5</v>
      </c>
      <c r="BJ65" s="21">
        <f t="shared" si="9"/>
        <v>78.457142857142856</v>
      </c>
      <c r="BK65" s="24">
        <f t="shared" si="10"/>
        <v>3204</v>
      </c>
      <c r="BL65" s="24">
        <f t="shared" si="11"/>
        <v>42.5</v>
      </c>
      <c r="BM65" s="25">
        <f t="shared" si="12"/>
        <v>75.388235294117649</v>
      </c>
      <c r="BN65" s="24">
        <v>0</v>
      </c>
      <c r="BO65" s="25">
        <f t="shared" si="13"/>
        <v>75.388235294117649</v>
      </c>
    </row>
    <row r="66" spans="1:67" x14ac:dyDescent="0.15">
      <c r="A66" s="26">
        <v>63</v>
      </c>
      <c r="B66" s="8">
        <v>120906311</v>
      </c>
      <c r="C66" s="13" t="s">
        <v>109</v>
      </c>
      <c r="D66" s="8">
        <v>51</v>
      </c>
      <c r="E66" s="10">
        <v>80</v>
      </c>
      <c r="F66" s="8">
        <v>75</v>
      </c>
      <c r="G66" s="10">
        <v>60</v>
      </c>
      <c r="H66" s="8">
        <v>85</v>
      </c>
      <c r="I66" s="8">
        <v>85</v>
      </c>
      <c r="J66" s="10">
        <v>69</v>
      </c>
      <c r="K66" s="10">
        <v>67</v>
      </c>
      <c r="L66" s="11">
        <v>89</v>
      </c>
      <c r="M66" s="11">
        <v>66</v>
      </c>
      <c r="N66" s="11">
        <v>74</v>
      </c>
      <c r="O66" s="12" t="s">
        <v>27</v>
      </c>
      <c r="P66" s="9" t="s">
        <v>27</v>
      </c>
      <c r="Q66" s="9" t="s">
        <v>27</v>
      </c>
      <c r="R66" s="9" t="s">
        <v>27</v>
      </c>
      <c r="S66" s="9" t="s">
        <v>27</v>
      </c>
      <c r="T66" s="9" t="s">
        <v>27</v>
      </c>
      <c r="U66" s="9" t="s">
        <v>27</v>
      </c>
      <c r="V66" s="9" t="s">
        <v>27</v>
      </c>
      <c r="W66" s="9" t="s">
        <v>27</v>
      </c>
      <c r="X66" s="9" t="s">
        <v>27</v>
      </c>
      <c r="Y66" s="9"/>
      <c r="Z66" s="9"/>
      <c r="AA66" s="9"/>
      <c r="AB66" s="9"/>
      <c r="AC66" s="22">
        <f t="shared" si="15"/>
        <v>1772.5</v>
      </c>
      <c r="AD66" s="22">
        <v>25</v>
      </c>
      <c r="AE66" s="22">
        <f t="shared" si="8"/>
        <v>70.900000000000006</v>
      </c>
      <c r="AG66" s="8">
        <v>120906311</v>
      </c>
      <c r="AH66" s="9" t="s">
        <v>109</v>
      </c>
      <c r="AI66" s="10">
        <v>87</v>
      </c>
      <c r="AJ66" s="10">
        <v>78</v>
      </c>
      <c r="AK66" s="10">
        <v>68</v>
      </c>
      <c r="AL66" s="10">
        <v>79</v>
      </c>
      <c r="AM66" s="10">
        <v>87</v>
      </c>
      <c r="AN66" s="10">
        <v>84</v>
      </c>
      <c r="AO66" s="10">
        <v>70</v>
      </c>
      <c r="AP66" s="10">
        <v>92</v>
      </c>
      <c r="AQ66" s="8">
        <v>85</v>
      </c>
      <c r="AR66" s="8">
        <v>95</v>
      </c>
      <c r="AS66" s="9" t="s">
        <v>27</v>
      </c>
      <c r="AT66" s="9" t="s">
        <v>27</v>
      </c>
      <c r="AU66" s="9" t="s">
        <v>27</v>
      </c>
      <c r="AV66" s="9" t="s">
        <v>27</v>
      </c>
      <c r="AW66" s="9" t="s">
        <v>27</v>
      </c>
      <c r="AX66" s="9" t="s">
        <v>27</v>
      </c>
      <c r="AY66" s="9" t="s">
        <v>27</v>
      </c>
      <c r="AZ66" s="9"/>
      <c r="BA66" s="9"/>
      <c r="BB66" s="9"/>
      <c r="BC66" s="9"/>
      <c r="BD66" s="9"/>
      <c r="BE66" s="9"/>
      <c r="BF66" s="9"/>
      <c r="BG66" s="9"/>
      <c r="BH66" s="21">
        <f>AI66*1.5+AJ66*2+AK66*2.5+AL66*1.5+AM66*2.5+AN66*2+AO66*3+AP66*2+AQ66*2+AR66*1</f>
        <v>1619.5</v>
      </c>
      <c r="BI66" s="22">
        <v>20</v>
      </c>
      <c r="BJ66" s="21">
        <f t="shared" si="9"/>
        <v>80.974999999999994</v>
      </c>
      <c r="BK66" s="24">
        <f t="shared" si="10"/>
        <v>3392</v>
      </c>
      <c r="BL66" s="24">
        <f t="shared" si="11"/>
        <v>45</v>
      </c>
      <c r="BM66" s="25">
        <f t="shared" si="12"/>
        <v>75.37777777777778</v>
      </c>
      <c r="BN66" s="24">
        <v>0</v>
      </c>
      <c r="BO66" s="25">
        <f t="shared" si="13"/>
        <v>75.37777777777778</v>
      </c>
    </row>
    <row r="67" spans="1:67" x14ac:dyDescent="0.15">
      <c r="A67" s="10">
        <v>64</v>
      </c>
      <c r="B67" s="8">
        <v>120906318</v>
      </c>
      <c r="C67" s="9" t="s">
        <v>116</v>
      </c>
      <c r="D67" s="10">
        <v>66</v>
      </c>
      <c r="E67" s="10">
        <v>73</v>
      </c>
      <c r="F67" s="8">
        <v>95</v>
      </c>
      <c r="G67" s="10">
        <v>63</v>
      </c>
      <c r="H67" s="8">
        <v>75</v>
      </c>
      <c r="I67" s="8">
        <v>85</v>
      </c>
      <c r="J67" s="10">
        <v>89</v>
      </c>
      <c r="K67" s="10">
        <v>63</v>
      </c>
      <c r="L67" s="11">
        <v>79</v>
      </c>
      <c r="M67" s="11">
        <v>85</v>
      </c>
      <c r="N67" s="11">
        <v>68</v>
      </c>
      <c r="O67" s="12" t="s">
        <v>27</v>
      </c>
      <c r="P67" s="9" t="s">
        <v>27</v>
      </c>
      <c r="Q67" s="9" t="s">
        <v>27</v>
      </c>
      <c r="R67" s="9" t="s">
        <v>27</v>
      </c>
      <c r="S67" s="9" t="s">
        <v>27</v>
      </c>
      <c r="T67" s="9" t="s">
        <v>27</v>
      </c>
      <c r="U67" s="9" t="s">
        <v>27</v>
      </c>
      <c r="V67" s="9" t="s">
        <v>27</v>
      </c>
      <c r="W67" s="9" t="s">
        <v>27</v>
      </c>
      <c r="X67" s="9" t="s">
        <v>27</v>
      </c>
      <c r="Y67" s="9"/>
      <c r="Z67" s="9"/>
      <c r="AA67" s="9"/>
      <c r="AB67" s="9"/>
      <c r="AC67" s="22">
        <f t="shared" si="15"/>
        <v>1873.5</v>
      </c>
      <c r="AD67" s="22">
        <v>25</v>
      </c>
      <c r="AE67" s="22">
        <f t="shared" si="8"/>
        <v>74.94</v>
      </c>
      <c r="AG67" s="8">
        <v>120906318</v>
      </c>
      <c r="AH67" s="9" t="s">
        <v>116</v>
      </c>
      <c r="AI67" s="10">
        <v>70</v>
      </c>
      <c r="AJ67" s="10">
        <v>79</v>
      </c>
      <c r="AK67" s="10">
        <v>72</v>
      </c>
      <c r="AL67" s="10">
        <v>85</v>
      </c>
      <c r="AM67" s="10">
        <v>66</v>
      </c>
      <c r="AN67" s="10">
        <v>86</v>
      </c>
      <c r="AO67" s="10">
        <v>68</v>
      </c>
      <c r="AP67" s="10">
        <v>95</v>
      </c>
      <c r="AQ67" s="8">
        <v>65</v>
      </c>
      <c r="AR67" s="8">
        <v>85</v>
      </c>
      <c r="AS67" s="9" t="s">
        <v>27</v>
      </c>
      <c r="AT67" s="9" t="s">
        <v>27</v>
      </c>
      <c r="AU67" s="9" t="s">
        <v>27</v>
      </c>
      <c r="AV67" s="9" t="s">
        <v>27</v>
      </c>
      <c r="AW67" s="9" t="s">
        <v>27</v>
      </c>
      <c r="AX67" s="9" t="s">
        <v>27</v>
      </c>
      <c r="AY67" s="9" t="s">
        <v>27</v>
      </c>
      <c r="AZ67" s="9"/>
      <c r="BA67" s="9"/>
      <c r="BB67" s="9"/>
      <c r="BC67" s="9"/>
      <c r="BD67" s="9"/>
      <c r="BE67" s="9"/>
      <c r="BF67" s="9"/>
      <c r="BG67" s="9"/>
      <c r="BH67" s="21">
        <f>AI67*1.5+AJ67*2+AK67*2.5+AL67*1.5+AM67*2.5+AN67*2+AO67*3+AP67*2+AQ67*2+AR67*1</f>
        <v>1516.5</v>
      </c>
      <c r="BI67" s="22">
        <v>20</v>
      </c>
      <c r="BJ67" s="21">
        <f t="shared" si="9"/>
        <v>75.825000000000003</v>
      </c>
      <c r="BK67" s="24">
        <f t="shared" si="10"/>
        <v>3390</v>
      </c>
      <c r="BL67" s="24">
        <f t="shared" si="11"/>
        <v>45</v>
      </c>
      <c r="BM67" s="25">
        <f t="shared" si="12"/>
        <v>75.333333333333329</v>
      </c>
      <c r="BN67" s="24">
        <v>0</v>
      </c>
      <c r="BO67" s="25">
        <f t="shared" si="13"/>
        <v>75.333333333333329</v>
      </c>
    </row>
    <row r="68" spans="1:67" x14ac:dyDescent="0.15">
      <c r="A68" s="26">
        <v>65</v>
      </c>
      <c r="B68" s="8">
        <v>120906310</v>
      </c>
      <c r="C68" s="13" t="s">
        <v>108</v>
      </c>
      <c r="D68" s="8">
        <v>58</v>
      </c>
      <c r="E68" s="10">
        <v>68</v>
      </c>
      <c r="F68" s="8">
        <v>75</v>
      </c>
      <c r="G68" s="8">
        <v>56</v>
      </c>
      <c r="H68" s="8">
        <v>85</v>
      </c>
      <c r="I68" s="8">
        <v>85</v>
      </c>
      <c r="J68" s="10">
        <v>85</v>
      </c>
      <c r="K68" s="10">
        <v>67</v>
      </c>
      <c r="L68" s="11">
        <v>85</v>
      </c>
      <c r="M68" s="11">
        <v>85</v>
      </c>
      <c r="N68" s="11">
        <v>70</v>
      </c>
      <c r="O68" s="12" t="s">
        <v>27</v>
      </c>
      <c r="P68" s="9" t="s">
        <v>27</v>
      </c>
      <c r="Q68" s="9" t="s">
        <v>27</v>
      </c>
      <c r="R68" s="9" t="s">
        <v>27</v>
      </c>
      <c r="S68" s="9" t="s">
        <v>27</v>
      </c>
      <c r="T68" s="9" t="s">
        <v>27</v>
      </c>
      <c r="U68" s="9" t="s">
        <v>27</v>
      </c>
      <c r="V68" s="9" t="s">
        <v>27</v>
      </c>
      <c r="W68" s="9" t="s">
        <v>27</v>
      </c>
      <c r="X68" s="9" t="s">
        <v>27</v>
      </c>
      <c r="Y68" s="9"/>
      <c r="Z68" s="9"/>
      <c r="AA68" s="9"/>
      <c r="AB68" s="9"/>
      <c r="AC68" s="22">
        <f t="shared" si="15"/>
        <v>1828.5</v>
      </c>
      <c r="AD68" s="22">
        <v>25</v>
      </c>
      <c r="AE68" s="22">
        <f t="shared" ref="AE68:AE99" si="16">AC68/AD68</f>
        <v>73.14</v>
      </c>
      <c r="AG68" s="8">
        <v>120906310</v>
      </c>
      <c r="AH68" s="13" t="s">
        <v>108</v>
      </c>
      <c r="AI68" s="10">
        <v>86</v>
      </c>
      <c r="AJ68" s="10">
        <v>72</v>
      </c>
      <c r="AK68" s="10">
        <v>75</v>
      </c>
      <c r="AL68" s="10">
        <v>76</v>
      </c>
      <c r="AM68" s="10">
        <v>90</v>
      </c>
      <c r="AN68" s="10">
        <v>80</v>
      </c>
      <c r="AO68" s="10">
        <v>58</v>
      </c>
      <c r="AP68" s="10">
        <v>93</v>
      </c>
      <c r="AQ68" s="8">
        <v>75</v>
      </c>
      <c r="AR68" s="8">
        <v>85</v>
      </c>
      <c r="AS68" s="9" t="s">
        <v>27</v>
      </c>
      <c r="AT68" s="9" t="s">
        <v>27</v>
      </c>
      <c r="AU68" s="9" t="s">
        <v>27</v>
      </c>
      <c r="AV68" s="9" t="s">
        <v>27</v>
      </c>
      <c r="AW68" s="9" t="s">
        <v>27</v>
      </c>
      <c r="AX68" s="9" t="s">
        <v>27</v>
      </c>
      <c r="AY68" s="9" t="s">
        <v>27</v>
      </c>
      <c r="AZ68" s="9"/>
      <c r="BA68" s="9"/>
      <c r="BB68" s="9"/>
      <c r="BC68" s="9"/>
      <c r="BD68" s="9"/>
      <c r="BE68" s="9"/>
      <c r="BF68" s="9"/>
      <c r="BG68" s="9"/>
      <c r="BH68" s="21">
        <f>AI68*1.5+AJ68*2+AK68*2.5+AL68*1.5+AM68*2.5+AN68*2+AO68*3+AP68*2+AQ68*2+AR68*1</f>
        <v>1554.5</v>
      </c>
      <c r="BI68" s="22">
        <v>20</v>
      </c>
      <c r="BJ68" s="21">
        <f t="shared" ref="BJ68:BJ99" si="17">BH68/BI68</f>
        <v>77.724999999999994</v>
      </c>
      <c r="BK68" s="24">
        <f t="shared" ref="BK68:BK99" si="18">BH68+AC68</f>
        <v>3383</v>
      </c>
      <c r="BL68" s="24">
        <f t="shared" ref="BL68:BL99" si="19">BI68+AD68</f>
        <v>45</v>
      </c>
      <c r="BM68" s="25">
        <f t="shared" ref="BM68:BM99" si="20">BK68/BL68</f>
        <v>75.177777777777777</v>
      </c>
      <c r="BN68" s="24">
        <v>0</v>
      </c>
      <c r="BO68" s="25">
        <f t="shared" ref="BO68:BO99" si="21">BM68+BN68</f>
        <v>75.177777777777777</v>
      </c>
    </row>
    <row r="69" spans="1:67" x14ac:dyDescent="0.15">
      <c r="A69" s="26">
        <v>66</v>
      </c>
      <c r="B69" s="8">
        <v>120906115</v>
      </c>
      <c r="C69" s="13" t="s">
        <v>40</v>
      </c>
      <c r="D69" s="10">
        <v>71</v>
      </c>
      <c r="E69" s="10">
        <v>74</v>
      </c>
      <c r="F69" s="8">
        <v>85</v>
      </c>
      <c r="G69" s="10">
        <v>75</v>
      </c>
      <c r="H69" s="8">
        <v>85</v>
      </c>
      <c r="I69" s="8">
        <v>85</v>
      </c>
      <c r="J69" s="10">
        <v>91</v>
      </c>
      <c r="K69" s="10">
        <v>80</v>
      </c>
      <c r="L69" s="11">
        <v>97</v>
      </c>
      <c r="M69" s="15">
        <v>44</v>
      </c>
      <c r="N69" s="11">
        <v>66</v>
      </c>
      <c r="O69" s="12" t="s">
        <v>27</v>
      </c>
      <c r="P69" s="9" t="s">
        <v>27</v>
      </c>
      <c r="Q69" s="9" t="s">
        <v>27</v>
      </c>
      <c r="R69" s="9" t="s">
        <v>27</v>
      </c>
      <c r="S69" s="9" t="s">
        <v>27</v>
      </c>
      <c r="T69" s="9" t="s">
        <v>27</v>
      </c>
      <c r="U69" s="9" t="s">
        <v>27</v>
      </c>
      <c r="V69" s="9" t="s">
        <v>27</v>
      </c>
      <c r="W69" s="9" t="s">
        <v>27</v>
      </c>
      <c r="X69" s="9" t="s">
        <v>27</v>
      </c>
      <c r="Y69" s="9"/>
      <c r="Z69" s="9"/>
      <c r="AA69" s="9"/>
      <c r="AB69" s="9"/>
      <c r="AC69" s="22">
        <f t="shared" si="15"/>
        <v>1855.5</v>
      </c>
      <c r="AD69" s="22">
        <v>25</v>
      </c>
      <c r="AE69" s="22">
        <f t="shared" si="16"/>
        <v>74.22</v>
      </c>
      <c r="AG69" s="8">
        <v>120906115</v>
      </c>
      <c r="AH69" s="13" t="s">
        <v>40</v>
      </c>
      <c r="AI69" s="10">
        <v>91</v>
      </c>
      <c r="AJ69" s="10">
        <v>79</v>
      </c>
      <c r="AK69" s="10">
        <v>73</v>
      </c>
      <c r="AL69" s="10">
        <v>60</v>
      </c>
      <c r="AM69" s="10">
        <v>82</v>
      </c>
      <c r="AN69" s="10">
        <v>72</v>
      </c>
      <c r="AO69" s="10">
        <v>55</v>
      </c>
      <c r="AP69" s="10">
        <v>96</v>
      </c>
      <c r="AQ69" s="8">
        <v>85</v>
      </c>
      <c r="AR69" s="9" t="s">
        <v>27</v>
      </c>
      <c r="AS69" s="9" t="s">
        <v>27</v>
      </c>
      <c r="AT69" s="9" t="s">
        <v>27</v>
      </c>
      <c r="AU69" s="9" t="s">
        <v>27</v>
      </c>
      <c r="AV69" s="9" t="s">
        <v>27</v>
      </c>
      <c r="AW69" s="9" t="s">
        <v>27</v>
      </c>
      <c r="AX69" s="9" t="s">
        <v>27</v>
      </c>
      <c r="AY69" s="9" t="s">
        <v>27</v>
      </c>
      <c r="AZ69" s="9"/>
      <c r="BA69" s="9"/>
      <c r="BB69" s="9"/>
      <c r="BC69" s="9"/>
      <c r="BD69" s="9"/>
      <c r="BE69" s="9"/>
      <c r="BF69" s="9"/>
      <c r="BG69" s="9"/>
      <c r="BH69" s="21">
        <f>AI69*1.5+AJ69*2+AK69*2.5+AL69*1.5+AM69*2.5+AN69*2+AO69*3+AP69*2+AQ69*2</f>
        <v>1443</v>
      </c>
      <c r="BI69" s="22">
        <v>19</v>
      </c>
      <c r="BJ69" s="21">
        <f t="shared" si="17"/>
        <v>75.94736842105263</v>
      </c>
      <c r="BK69" s="24">
        <f t="shared" si="18"/>
        <v>3298.5</v>
      </c>
      <c r="BL69" s="24">
        <f t="shared" si="19"/>
        <v>44</v>
      </c>
      <c r="BM69" s="25">
        <f t="shared" si="20"/>
        <v>74.965909090909093</v>
      </c>
      <c r="BN69" s="24">
        <v>0</v>
      </c>
      <c r="BO69" s="25">
        <f t="shared" si="21"/>
        <v>74.965909090909093</v>
      </c>
    </row>
    <row r="70" spans="1:67" x14ac:dyDescent="0.15">
      <c r="A70" s="26">
        <v>67</v>
      </c>
      <c r="B70" s="8">
        <v>120906126</v>
      </c>
      <c r="C70" s="13" t="s">
        <v>49</v>
      </c>
      <c r="D70" s="10">
        <v>70</v>
      </c>
      <c r="E70" s="10">
        <v>91</v>
      </c>
      <c r="F70" s="8">
        <v>85</v>
      </c>
      <c r="G70" s="10">
        <v>72</v>
      </c>
      <c r="H70" s="8">
        <v>85</v>
      </c>
      <c r="I70" s="8">
        <v>85</v>
      </c>
      <c r="J70" s="10">
        <v>96</v>
      </c>
      <c r="K70" s="8">
        <v>53</v>
      </c>
      <c r="L70" s="11">
        <v>97</v>
      </c>
      <c r="M70" s="15">
        <v>34</v>
      </c>
      <c r="N70" s="11">
        <v>61</v>
      </c>
      <c r="O70" s="12" t="s">
        <v>27</v>
      </c>
      <c r="P70" s="9" t="s">
        <v>27</v>
      </c>
      <c r="Q70" s="9" t="s">
        <v>27</v>
      </c>
      <c r="R70" s="9" t="s">
        <v>27</v>
      </c>
      <c r="S70" s="9" t="s">
        <v>27</v>
      </c>
      <c r="T70" s="9" t="s">
        <v>27</v>
      </c>
      <c r="U70" s="9" t="s">
        <v>27</v>
      </c>
      <c r="V70" s="9" t="s">
        <v>27</v>
      </c>
      <c r="W70" s="9" t="s">
        <v>27</v>
      </c>
      <c r="X70" s="9" t="s">
        <v>27</v>
      </c>
      <c r="Y70" s="9"/>
      <c r="Z70" s="9"/>
      <c r="AA70" s="9"/>
      <c r="AB70" s="9"/>
      <c r="AC70" s="22">
        <f t="shared" si="15"/>
        <v>1803.5</v>
      </c>
      <c r="AD70" s="22">
        <v>25</v>
      </c>
      <c r="AE70" s="22">
        <f t="shared" si="16"/>
        <v>72.14</v>
      </c>
      <c r="AG70" s="8">
        <v>120906126</v>
      </c>
      <c r="AH70" s="13" t="s">
        <v>49</v>
      </c>
      <c r="AI70" s="10">
        <v>89</v>
      </c>
      <c r="AJ70" s="10">
        <v>80</v>
      </c>
      <c r="AK70" s="10">
        <v>45</v>
      </c>
      <c r="AL70" s="10">
        <v>64</v>
      </c>
      <c r="AM70" s="10">
        <v>91</v>
      </c>
      <c r="AN70" s="10">
        <v>80</v>
      </c>
      <c r="AO70" s="10">
        <v>84</v>
      </c>
      <c r="AP70" s="10">
        <v>94</v>
      </c>
      <c r="AQ70" s="8">
        <v>75</v>
      </c>
      <c r="AR70" s="9" t="s">
        <v>27</v>
      </c>
      <c r="AS70" s="9" t="s">
        <v>27</v>
      </c>
      <c r="AT70" s="9" t="s">
        <v>27</v>
      </c>
      <c r="AU70" s="9" t="s">
        <v>27</v>
      </c>
      <c r="AV70" s="9" t="s">
        <v>27</v>
      </c>
      <c r="AW70" s="9" t="s">
        <v>27</v>
      </c>
      <c r="AX70" s="9" t="s">
        <v>27</v>
      </c>
      <c r="AY70" s="9" t="s">
        <v>27</v>
      </c>
      <c r="AZ70" s="9"/>
      <c r="BA70" s="9"/>
      <c r="BB70" s="9"/>
      <c r="BC70" s="9"/>
      <c r="BD70" s="9"/>
      <c r="BE70" s="9"/>
      <c r="BF70" s="9"/>
      <c r="BG70" s="9"/>
      <c r="BH70" s="21">
        <f>AI70*1.5+AJ70*2+AK70*2.5+AL70*1.5+AM70*2.5+AN70*2+AO70*3+AP70*2+AQ70*2</f>
        <v>1479.5</v>
      </c>
      <c r="BI70" s="22">
        <v>19</v>
      </c>
      <c r="BJ70" s="21">
        <f t="shared" si="17"/>
        <v>77.868421052631575</v>
      </c>
      <c r="BK70" s="24">
        <f t="shared" si="18"/>
        <v>3283</v>
      </c>
      <c r="BL70" s="24">
        <f t="shared" si="19"/>
        <v>44</v>
      </c>
      <c r="BM70" s="25">
        <f t="shared" si="20"/>
        <v>74.61363636363636</v>
      </c>
      <c r="BN70" s="24">
        <v>0</v>
      </c>
      <c r="BO70" s="25">
        <f t="shared" si="21"/>
        <v>74.61363636363636</v>
      </c>
    </row>
    <row r="71" spans="1:67" x14ac:dyDescent="0.15">
      <c r="A71" s="26">
        <v>68</v>
      </c>
      <c r="B71" s="8">
        <v>120906307</v>
      </c>
      <c r="C71" s="13" t="s">
        <v>105</v>
      </c>
      <c r="D71" s="8">
        <v>58</v>
      </c>
      <c r="E71" s="10">
        <v>80</v>
      </c>
      <c r="F71" s="8">
        <v>85</v>
      </c>
      <c r="G71" s="10">
        <v>71</v>
      </c>
      <c r="H71" s="8">
        <v>85</v>
      </c>
      <c r="I71" s="8">
        <v>85</v>
      </c>
      <c r="J71" s="10">
        <v>82</v>
      </c>
      <c r="K71" s="10">
        <v>67</v>
      </c>
      <c r="L71" s="11">
        <v>84</v>
      </c>
      <c r="M71" s="11">
        <v>61</v>
      </c>
      <c r="N71" s="11">
        <v>66</v>
      </c>
      <c r="O71" s="12" t="s">
        <v>27</v>
      </c>
      <c r="P71" s="9" t="s">
        <v>27</v>
      </c>
      <c r="Q71" s="9" t="s">
        <v>27</v>
      </c>
      <c r="R71" s="9" t="s">
        <v>27</v>
      </c>
      <c r="S71" s="9" t="s">
        <v>27</v>
      </c>
      <c r="T71" s="9" t="s">
        <v>27</v>
      </c>
      <c r="U71" s="9" t="s">
        <v>27</v>
      </c>
      <c r="V71" s="9" t="s">
        <v>27</v>
      </c>
      <c r="W71" s="9" t="s">
        <v>27</v>
      </c>
      <c r="X71" s="9" t="s">
        <v>27</v>
      </c>
      <c r="Y71" s="9"/>
      <c r="Z71" s="9"/>
      <c r="AA71" s="9"/>
      <c r="AB71" s="9"/>
      <c r="AC71" s="22">
        <f t="shared" si="15"/>
        <v>1814</v>
      </c>
      <c r="AD71" s="22">
        <v>25</v>
      </c>
      <c r="AE71" s="22">
        <f t="shared" si="16"/>
        <v>72.56</v>
      </c>
      <c r="AG71" s="8">
        <v>120906307</v>
      </c>
      <c r="AH71" s="13" t="s">
        <v>105</v>
      </c>
      <c r="AI71" s="10">
        <v>89</v>
      </c>
      <c r="AJ71" s="10">
        <v>80</v>
      </c>
      <c r="AK71" s="10">
        <v>54</v>
      </c>
      <c r="AL71" s="10">
        <v>81</v>
      </c>
      <c r="AM71" s="10">
        <v>80</v>
      </c>
      <c r="AN71" s="10">
        <v>72</v>
      </c>
      <c r="AO71" s="10">
        <v>66</v>
      </c>
      <c r="AP71" s="10">
        <v>87</v>
      </c>
      <c r="AQ71" s="8">
        <v>95</v>
      </c>
      <c r="AR71" s="8">
        <v>85</v>
      </c>
      <c r="AS71" s="9" t="s">
        <v>27</v>
      </c>
      <c r="AT71" s="9" t="s">
        <v>27</v>
      </c>
      <c r="AU71" s="9" t="s">
        <v>27</v>
      </c>
      <c r="AV71" s="9" t="s">
        <v>27</v>
      </c>
      <c r="AW71" s="9" t="s">
        <v>27</v>
      </c>
      <c r="AX71" s="9" t="s">
        <v>27</v>
      </c>
      <c r="AY71" s="9" t="s">
        <v>27</v>
      </c>
      <c r="AZ71" s="9"/>
      <c r="BA71" s="9"/>
      <c r="BB71" s="9"/>
      <c r="BC71" s="9"/>
      <c r="BD71" s="9"/>
      <c r="BE71" s="9"/>
      <c r="BF71" s="9"/>
      <c r="BG71" s="9"/>
      <c r="BH71" s="21">
        <f>AI71*1.5+AJ71*2+AK71*2.5+AL71*1.5+AM71*2.5+AN71*2+AO71*3+AP71*2+AQ71*2+AR71*1</f>
        <v>1541</v>
      </c>
      <c r="BI71" s="22">
        <v>20</v>
      </c>
      <c r="BJ71" s="21">
        <f t="shared" si="17"/>
        <v>77.05</v>
      </c>
      <c r="BK71" s="24">
        <f t="shared" si="18"/>
        <v>3355</v>
      </c>
      <c r="BL71" s="24">
        <f t="shared" si="19"/>
        <v>45</v>
      </c>
      <c r="BM71" s="25">
        <f t="shared" si="20"/>
        <v>74.555555555555557</v>
      </c>
      <c r="BN71" s="24">
        <v>0</v>
      </c>
      <c r="BO71" s="25">
        <f t="shared" si="21"/>
        <v>74.555555555555557</v>
      </c>
    </row>
    <row r="72" spans="1:67" x14ac:dyDescent="0.15">
      <c r="A72" s="26">
        <v>69</v>
      </c>
      <c r="B72" s="8">
        <v>120906136</v>
      </c>
      <c r="C72" s="13" t="s">
        <v>58</v>
      </c>
      <c r="D72" s="10">
        <v>68</v>
      </c>
      <c r="E72" s="10">
        <v>91</v>
      </c>
      <c r="F72" s="8">
        <v>75</v>
      </c>
      <c r="G72" s="10">
        <v>80</v>
      </c>
      <c r="H72" s="8">
        <v>75</v>
      </c>
      <c r="I72" s="8">
        <v>85</v>
      </c>
      <c r="J72" s="10">
        <v>75</v>
      </c>
      <c r="K72" s="10">
        <v>80</v>
      </c>
      <c r="L72" s="11">
        <v>92</v>
      </c>
      <c r="M72" s="15">
        <v>42</v>
      </c>
      <c r="N72" s="11">
        <v>68</v>
      </c>
      <c r="O72" s="12" t="s">
        <v>27</v>
      </c>
      <c r="P72" s="9" t="s">
        <v>27</v>
      </c>
      <c r="Q72" s="9" t="s">
        <v>27</v>
      </c>
      <c r="R72" s="9" t="s">
        <v>27</v>
      </c>
      <c r="S72" s="9" t="s">
        <v>27</v>
      </c>
      <c r="T72" s="9" t="s">
        <v>27</v>
      </c>
      <c r="U72" s="9" t="s">
        <v>27</v>
      </c>
      <c r="V72" s="9" t="s">
        <v>27</v>
      </c>
      <c r="W72" s="9" t="s">
        <v>27</v>
      </c>
      <c r="X72" s="9" t="s">
        <v>27</v>
      </c>
      <c r="Y72" s="9"/>
      <c r="Z72" s="9"/>
      <c r="AA72" s="9"/>
      <c r="AB72" s="9"/>
      <c r="AC72" s="22">
        <f t="shared" si="15"/>
        <v>1838</v>
      </c>
      <c r="AD72" s="22">
        <v>25</v>
      </c>
      <c r="AE72" s="22">
        <f t="shared" si="16"/>
        <v>73.52</v>
      </c>
      <c r="AG72" s="8">
        <v>120906136</v>
      </c>
      <c r="AH72" s="13" t="s">
        <v>58</v>
      </c>
      <c r="AI72" s="10">
        <v>88</v>
      </c>
      <c r="AJ72" s="10">
        <v>78</v>
      </c>
      <c r="AK72" s="10">
        <v>71</v>
      </c>
      <c r="AL72" s="10">
        <v>63</v>
      </c>
      <c r="AM72" s="10">
        <v>82</v>
      </c>
      <c r="AN72" s="10">
        <v>80</v>
      </c>
      <c r="AO72" s="10">
        <v>59</v>
      </c>
      <c r="AP72" s="10">
        <v>95</v>
      </c>
      <c r="AQ72" s="8">
        <v>75</v>
      </c>
      <c r="AR72" s="9" t="s">
        <v>27</v>
      </c>
      <c r="AS72" s="9" t="s">
        <v>27</v>
      </c>
      <c r="AT72" s="9" t="s">
        <v>27</v>
      </c>
      <c r="AU72" s="9" t="s">
        <v>27</v>
      </c>
      <c r="AV72" s="9" t="s">
        <v>27</v>
      </c>
      <c r="AW72" s="9" t="s">
        <v>27</v>
      </c>
      <c r="AX72" s="9" t="s">
        <v>27</v>
      </c>
      <c r="AY72" s="9" t="s">
        <v>27</v>
      </c>
      <c r="AZ72" s="9"/>
      <c r="BA72" s="9"/>
      <c r="BB72" s="9"/>
      <c r="BC72" s="9"/>
      <c r="BD72" s="9"/>
      <c r="BE72" s="9"/>
      <c r="BF72" s="9"/>
      <c r="BG72" s="9"/>
      <c r="BH72" s="21">
        <f>AI72*1.5+AJ72*2+AK72*2.5+AL72*1.5+AM72*2.5+AN72*2+AO72*3+AP72*2+AQ72*2</f>
        <v>1442</v>
      </c>
      <c r="BI72" s="22">
        <v>19</v>
      </c>
      <c r="BJ72" s="21">
        <f t="shared" si="17"/>
        <v>75.89473684210526</v>
      </c>
      <c r="BK72" s="24">
        <f t="shared" si="18"/>
        <v>3280</v>
      </c>
      <c r="BL72" s="24">
        <f t="shared" si="19"/>
        <v>44</v>
      </c>
      <c r="BM72" s="25">
        <f t="shared" si="20"/>
        <v>74.545454545454547</v>
      </c>
      <c r="BN72" s="24">
        <v>0</v>
      </c>
      <c r="BO72" s="25">
        <f t="shared" si="21"/>
        <v>74.545454545454547</v>
      </c>
    </row>
    <row r="73" spans="1:67" x14ac:dyDescent="0.15">
      <c r="A73" s="26">
        <v>70</v>
      </c>
      <c r="B73" s="8">
        <v>120906119</v>
      </c>
      <c r="C73" s="13" t="s">
        <v>43</v>
      </c>
      <c r="D73" s="10">
        <v>70</v>
      </c>
      <c r="E73" s="10">
        <v>82</v>
      </c>
      <c r="F73" s="8">
        <v>75</v>
      </c>
      <c r="G73" s="10">
        <v>80</v>
      </c>
      <c r="H73" s="8">
        <v>65</v>
      </c>
      <c r="I73" s="8">
        <v>85</v>
      </c>
      <c r="J73" s="10">
        <v>79</v>
      </c>
      <c r="K73" s="10">
        <v>80</v>
      </c>
      <c r="L73" s="11">
        <v>94</v>
      </c>
      <c r="M73" s="15">
        <v>39</v>
      </c>
      <c r="N73" s="11">
        <v>66</v>
      </c>
      <c r="O73" s="12" t="s">
        <v>27</v>
      </c>
      <c r="P73" s="9" t="s">
        <v>27</v>
      </c>
      <c r="Q73" s="9" t="s">
        <v>27</v>
      </c>
      <c r="R73" s="9" t="s">
        <v>27</v>
      </c>
      <c r="S73" s="9" t="s">
        <v>27</v>
      </c>
      <c r="T73" s="9" t="s">
        <v>27</v>
      </c>
      <c r="U73" s="9" t="s">
        <v>27</v>
      </c>
      <c r="V73" s="9" t="s">
        <v>27</v>
      </c>
      <c r="W73" s="9" t="s">
        <v>27</v>
      </c>
      <c r="X73" s="9" t="s">
        <v>27</v>
      </c>
      <c r="Y73" s="9"/>
      <c r="Z73" s="9"/>
      <c r="AA73" s="9"/>
      <c r="AB73" s="9"/>
      <c r="AC73" s="22">
        <f t="shared" si="15"/>
        <v>1798.5</v>
      </c>
      <c r="AD73" s="22">
        <v>25</v>
      </c>
      <c r="AE73" s="22">
        <f t="shared" si="16"/>
        <v>71.94</v>
      </c>
      <c r="AG73" s="8">
        <v>120906119</v>
      </c>
      <c r="AH73" s="9" t="s">
        <v>43</v>
      </c>
      <c r="AI73" s="10">
        <v>89</v>
      </c>
      <c r="AJ73" s="10">
        <v>77</v>
      </c>
      <c r="AK73" s="10">
        <v>61</v>
      </c>
      <c r="AL73" s="10">
        <v>61</v>
      </c>
      <c r="AM73" s="10">
        <v>90</v>
      </c>
      <c r="AN73" s="10">
        <v>72</v>
      </c>
      <c r="AO73" s="10">
        <v>70</v>
      </c>
      <c r="AP73" s="10">
        <v>93</v>
      </c>
      <c r="AQ73" s="8">
        <v>85</v>
      </c>
      <c r="AR73" s="8">
        <v>85</v>
      </c>
      <c r="AS73" s="9" t="s">
        <v>27</v>
      </c>
      <c r="AT73" s="9" t="s">
        <v>27</v>
      </c>
      <c r="AU73" s="9" t="s">
        <v>27</v>
      </c>
      <c r="AV73" s="9" t="s">
        <v>27</v>
      </c>
      <c r="AW73" s="9" t="s">
        <v>27</v>
      </c>
      <c r="AX73" s="9" t="s">
        <v>27</v>
      </c>
      <c r="AY73" s="9" t="s">
        <v>27</v>
      </c>
      <c r="AZ73" s="9"/>
      <c r="BA73" s="9"/>
      <c r="BB73" s="9"/>
      <c r="BC73" s="9"/>
      <c r="BD73" s="9"/>
      <c r="BE73" s="9"/>
      <c r="BF73" s="9"/>
      <c r="BG73" s="9"/>
      <c r="BH73" s="21">
        <f>AI73*1.5+AJ73*2+AK73*2.5+AL73*1.5+AM73*2.5+AN73*2+AO73*3+AP73*2+AQ73*2+AR73*1</f>
        <v>1551.5</v>
      </c>
      <c r="BI73" s="22">
        <v>20</v>
      </c>
      <c r="BJ73" s="21">
        <f t="shared" si="17"/>
        <v>77.575000000000003</v>
      </c>
      <c r="BK73" s="24">
        <f t="shared" si="18"/>
        <v>3350</v>
      </c>
      <c r="BL73" s="24">
        <f t="shared" si="19"/>
        <v>45</v>
      </c>
      <c r="BM73" s="25">
        <f t="shared" si="20"/>
        <v>74.444444444444443</v>
      </c>
      <c r="BN73" s="24">
        <v>0</v>
      </c>
      <c r="BO73" s="25">
        <f t="shared" si="21"/>
        <v>74.444444444444443</v>
      </c>
    </row>
    <row r="74" spans="1:67" x14ac:dyDescent="0.15">
      <c r="A74" s="26">
        <v>71</v>
      </c>
      <c r="B74" s="8">
        <v>120906335</v>
      </c>
      <c r="C74" s="13" t="s">
        <v>131</v>
      </c>
      <c r="D74" s="10">
        <v>64</v>
      </c>
      <c r="E74" s="10">
        <v>80</v>
      </c>
      <c r="F74" s="8">
        <v>85</v>
      </c>
      <c r="G74" s="10">
        <v>60</v>
      </c>
      <c r="H74" s="8">
        <v>75</v>
      </c>
      <c r="I74" s="8">
        <v>85</v>
      </c>
      <c r="J74" s="10">
        <v>74</v>
      </c>
      <c r="K74" s="8">
        <v>54</v>
      </c>
      <c r="L74" s="11">
        <v>82</v>
      </c>
      <c r="M74" s="11">
        <v>75</v>
      </c>
      <c r="N74" s="11">
        <v>67</v>
      </c>
      <c r="O74" s="12" t="s">
        <v>27</v>
      </c>
      <c r="P74" s="9" t="s">
        <v>27</v>
      </c>
      <c r="Q74" s="9" t="s">
        <v>27</v>
      </c>
      <c r="R74" s="9" t="s">
        <v>27</v>
      </c>
      <c r="S74" s="9" t="s">
        <v>27</v>
      </c>
      <c r="T74" s="9" t="s">
        <v>27</v>
      </c>
      <c r="U74" s="9" t="s">
        <v>27</v>
      </c>
      <c r="V74" s="9" t="s">
        <v>27</v>
      </c>
      <c r="W74" s="9" t="s">
        <v>27</v>
      </c>
      <c r="X74" s="9" t="s">
        <v>27</v>
      </c>
      <c r="Y74" s="9"/>
      <c r="Z74" s="9"/>
      <c r="AA74" s="9"/>
      <c r="AB74" s="9"/>
      <c r="AC74" s="22">
        <f t="shared" si="15"/>
        <v>1783</v>
      </c>
      <c r="AD74" s="22">
        <v>25</v>
      </c>
      <c r="AE74" s="22">
        <f t="shared" si="16"/>
        <v>71.319999999999993</v>
      </c>
      <c r="AG74" s="8">
        <v>120906335</v>
      </c>
      <c r="AH74" s="9" t="s">
        <v>131</v>
      </c>
      <c r="AI74" s="10">
        <v>89</v>
      </c>
      <c r="AJ74" s="10">
        <v>87</v>
      </c>
      <c r="AK74" s="10">
        <v>67</v>
      </c>
      <c r="AL74" s="10">
        <v>62</v>
      </c>
      <c r="AM74" s="10">
        <v>83</v>
      </c>
      <c r="AN74" s="10">
        <v>76</v>
      </c>
      <c r="AO74" s="10">
        <v>63</v>
      </c>
      <c r="AP74" s="10">
        <v>92</v>
      </c>
      <c r="AQ74" s="8">
        <v>85</v>
      </c>
      <c r="AR74" s="8">
        <v>95</v>
      </c>
      <c r="AS74" s="9" t="s">
        <v>27</v>
      </c>
      <c r="AT74" s="9" t="s">
        <v>27</v>
      </c>
      <c r="AU74" s="9" t="s">
        <v>27</v>
      </c>
      <c r="AV74" s="9" t="s">
        <v>27</v>
      </c>
      <c r="AW74" s="9" t="s">
        <v>27</v>
      </c>
      <c r="AX74" s="9" t="s">
        <v>27</v>
      </c>
      <c r="AY74" s="9" t="s">
        <v>27</v>
      </c>
      <c r="AZ74" s="9"/>
      <c r="BA74" s="9"/>
      <c r="BB74" s="9"/>
      <c r="BC74" s="9"/>
      <c r="BD74" s="9"/>
      <c r="BE74" s="9"/>
      <c r="BF74" s="9"/>
      <c r="BG74" s="9"/>
      <c r="BH74" s="21">
        <f>AI74*1.5+AJ74*2+AK74*2.5+AL74*1.5+AM74*2.5+AN74*2+AO74*3+AP74*2+AQ74*2+AR74*1</f>
        <v>1565.5</v>
      </c>
      <c r="BI74" s="22">
        <v>20</v>
      </c>
      <c r="BJ74" s="21">
        <f t="shared" si="17"/>
        <v>78.275000000000006</v>
      </c>
      <c r="BK74" s="24">
        <f t="shared" si="18"/>
        <v>3348.5</v>
      </c>
      <c r="BL74" s="24">
        <f t="shared" si="19"/>
        <v>45</v>
      </c>
      <c r="BM74" s="25">
        <f t="shared" si="20"/>
        <v>74.411111111111111</v>
      </c>
      <c r="BN74" s="24">
        <v>0</v>
      </c>
      <c r="BO74" s="25">
        <f t="shared" si="21"/>
        <v>74.411111111111111</v>
      </c>
    </row>
    <row r="75" spans="1:67" x14ac:dyDescent="0.15">
      <c r="A75" s="26">
        <v>72</v>
      </c>
      <c r="B75" s="8">
        <v>120906137</v>
      </c>
      <c r="C75" s="13" t="s">
        <v>59</v>
      </c>
      <c r="D75" s="10">
        <v>74</v>
      </c>
      <c r="E75" s="10">
        <v>88</v>
      </c>
      <c r="F75" s="8">
        <v>85</v>
      </c>
      <c r="G75" s="10">
        <v>87</v>
      </c>
      <c r="H75" s="8">
        <v>75</v>
      </c>
      <c r="I75" s="8">
        <v>75</v>
      </c>
      <c r="J75" s="10">
        <v>77</v>
      </c>
      <c r="K75" s="10">
        <v>63</v>
      </c>
      <c r="L75" s="11">
        <v>85</v>
      </c>
      <c r="M75" s="15">
        <v>35</v>
      </c>
      <c r="N75" s="11">
        <v>62</v>
      </c>
      <c r="O75" s="12" t="s">
        <v>27</v>
      </c>
      <c r="P75" s="9" t="s">
        <v>27</v>
      </c>
      <c r="Q75" s="9" t="s">
        <v>27</v>
      </c>
      <c r="R75" s="9" t="s">
        <v>27</v>
      </c>
      <c r="S75" s="9" t="s">
        <v>27</v>
      </c>
      <c r="T75" s="9" t="s">
        <v>27</v>
      </c>
      <c r="U75" s="9" t="s">
        <v>27</v>
      </c>
      <c r="V75" s="9" t="s">
        <v>27</v>
      </c>
      <c r="W75" s="9" t="s">
        <v>27</v>
      </c>
      <c r="X75" s="9" t="s">
        <v>27</v>
      </c>
      <c r="Y75" s="9"/>
      <c r="Z75" s="9"/>
      <c r="AA75" s="9"/>
      <c r="AB75" s="9"/>
      <c r="AC75" s="22">
        <f t="shared" si="15"/>
        <v>1779.5</v>
      </c>
      <c r="AD75" s="22">
        <v>25</v>
      </c>
      <c r="AE75" s="22">
        <f t="shared" si="16"/>
        <v>71.180000000000007</v>
      </c>
      <c r="AG75" s="8">
        <v>120906137</v>
      </c>
      <c r="AH75" s="9" t="s">
        <v>59</v>
      </c>
      <c r="AI75" s="10">
        <v>91</v>
      </c>
      <c r="AJ75" s="10">
        <v>72</v>
      </c>
      <c r="AK75" s="10">
        <v>76</v>
      </c>
      <c r="AL75" s="10">
        <v>77</v>
      </c>
      <c r="AM75" s="10">
        <v>62</v>
      </c>
      <c r="AN75" s="10">
        <v>86</v>
      </c>
      <c r="AO75" s="10">
        <v>77</v>
      </c>
      <c r="AP75" s="10">
        <v>92</v>
      </c>
      <c r="AQ75" s="8">
        <v>75</v>
      </c>
      <c r="AR75" s="8">
        <v>85</v>
      </c>
      <c r="AS75" s="9" t="s">
        <v>27</v>
      </c>
      <c r="AT75" s="9" t="s">
        <v>27</v>
      </c>
      <c r="AU75" s="9" t="s">
        <v>27</v>
      </c>
      <c r="AV75" s="9" t="s">
        <v>27</v>
      </c>
      <c r="AW75" s="9" t="s">
        <v>27</v>
      </c>
      <c r="AX75" s="9" t="s">
        <v>27</v>
      </c>
      <c r="AY75" s="9" t="s">
        <v>27</v>
      </c>
      <c r="AZ75" s="9"/>
      <c r="BA75" s="9"/>
      <c r="BB75" s="9"/>
      <c r="BC75" s="9"/>
      <c r="BD75" s="9"/>
      <c r="BE75" s="9"/>
      <c r="BF75" s="9"/>
      <c r="BG75" s="9"/>
      <c r="BH75" s="21">
        <f>AI75*1.5+AJ75*2+AK75*2.5+AL75*1.5+AM75*2.5+AN75*2+AO75*3+AP75*2+AQ75*2+AR75*1</f>
        <v>1563</v>
      </c>
      <c r="BI75" s="22">
        <v>20</v>
      </c>
      <c r="BJ75" s="21">
        <f t="shared" si="17"/>
        <v>78.150000000000006</v>
      </c>
      <c r="BK75" s="24">
        <f t="shared" si="18"/>
        <v>3342.5</v>
      </c>
      <c r="BL75" s="24">
        <f t="shared" si="19"/>
        <v>45</v>
      </c>
      <c r="BM75" s="25">
        <f t="shared" si="20"/>
        <v>74.277777777777771</v>
      </c>
      <c r="BN75" s="24">
        <v>0</v>
      </c>
      <c r="BO75" s="25">
        <f t="shared" si="21"/>
        <v>74.277777777777771</v>
      </c>
    </row>
    <row r="76" spans="1:67" x14ac:dyDescent="0.15">
      <c r="A76" s="26">
        <v>73</v>
      </c>
      <c r="B76" s="8">
        <v>120906340</v>
      </c>
      <c r="C76" s="13" t="s">
        <v>135</v>
      </c>
      <c r="D76" s="8">
        <v>48</v>
      </c>
      <c r="E76" s="10">
        <v>82</v>
      </c>
      <c r="F76" s="8">
        <v>85</v>
      </c>
      <c r="G76" s="10">
        <v>76</v>
      </c>
      <c r="H76" s="8">
        <v>75</v>
      </c>
      <c r="I76" s="8">
        <v>85</v>
      </c>
      <c r="J76" s="10">
        <v>95</v>
      </c>
      <c r="K76" s="10">
        <v>75</v>
      </c>
      <c r="L76" s="11">
        <v>92</v>
      </c>
      <c r="M76" s="11">
        <v>60</v>
      </c>
      <c r="N76" s="15">
        <v>55</v>
      </c>
      <c r="O76" s="12" t="s">
        <v>27</v>
      </c>
      <c r="P76" s="9" t="s">
        <v>27</v>
      </c>
      <c r="Q76" s="9" t="s">
        <v>27</v>
      </c>
      <c r="R76" s="9" t="s">
        <v>27</v>
      </c>
      <c r="S76" s="9" t="s">
        <v>27</v>
      </c>
      <c r="T76" s="9" t="s">
        <v>27</v>
      </c>
      <c r="U76" s="9" t="s">
        <v>27</v>
      </c>
      <c r="V76" s="9" t="s">
        <v>27</v>
      </c>
      <c r="W76" s="9" t="s">
        <v>27</v>
      </c>
      <c r="X76" s="9" t="s">
        <v>27</v>
      </c>
      <c r="Y76" s="9"/>
      <c r="Z76" s="9"/>
      <c r="AA76" s="9"/>
      <c r="AB76" s="9"/>
      <c r="AC76" s="22">
        <f t="shared" si="15"/>
        <v>1823</v>
      </c>
      <c r="AD76" s="22">
        <v>25</v>
      </c>
      <c r="AE76" s="22">
        <f t="shared" si="16"/>
        <v>72.92</v>
      </c>
      <c r="AG76" s="8">
        <v>120906340</v>
      </c>
      <c r="AH76" s="9" t="s">
        <v>135</v>
      </c>
      <c r="AI76" s="10">
        <v>70</v>
      </c>
      <c r="AJ76" s="10">
        <v>68</v>
      </c>
      <c r="AK76" s="10">
        <v>67</v>
      </c>
      <c r="AL76" s="10">
        <v>85</v>
      </c>
      <c r="AM76" s="10">
        <v>75</v>
      </c>
      <c r="AN76" s="10">
        <v>82</v>
      </c>
      <c r="AO76" s="10">
        <v>65</v>
      </c>
      <c r="AP76" s="10">
        <v>93</v>
      </c>
      <c r="AQ76" s="8">
        <v>85</v>
      </c>
      <c r="AR76" s="8">
        <v>75</v>
      </c>
      <c r="AS76" s="9" t="s">
        <v>27</v>
      </c>
      <c r="AT76" s="9" t="s">
        <v>27</v>
      </c>
      <c r="AU76" s="9" t="s">
        <v>27</v>
      </c>
      <c r="AV76" s="9" t="s">
        <v>27</v>
      </c>
      <c r="AW76" s="9" t="s">
        <v>27</v>
      </c>
      <c r="AX76" s="9" t="s">
        <v>27</v>
      </c>
      <c r="AY76" s="9" t="s">
        <v>27</v>
      </c>
      <c r="AZ76" s="9"/>
      <c r="BA76" s="9"/>
      <c r="BB76" s="9"/>
      <c r="BC76" s="9"/>
      <c r="BD76" s="9"/>
      <c r="BE76" s="9"/>
      <c r="BF76" s="9"/>
      <c r="BG76" s="9"/>
      <c r="BH76" s="21">
        <f>AI76*1.5+AJ76*2+AK76*2.5+AL76*1.5+AM76*2.5+AN76*2+AO76*3+AP76*2+AQ76*2+AR76*1</f>
        <v>1513.5</v>
      </c>
      <c r="BI76" s="22">
        <v>20</v>
      </c>
      <c r="BJ76" s="21">
        <f t="shared" si="17"/>
        <v>75.674999999999997</v>
      </c>
      <c r="BK76" s="24">
        <f t="shared" si="18"/>
        <v>3336.5</v>
      </c>
      <c r="BL76" s="24">
        <f t="shared" si="19"/>
        <v>45</v>
      </c>
      <c r="BM76" s="25">
        <f t="shared" si="20"/>
        <v>74.144444444444446</v>
      </c>
      <c r="BN76" s="24">
        <v>0</v>
      </c>
      <c r="BO76" s="25">
        <f t="shared" si="21"/>
        <v>74.144444444444446</v>
      </c>
    </row>
    <row r="77" spans="1:67" x14ac:dyDescent="0.15">
      <c r="A77" s="26">
        <v>74</v>
      </c>
      <c r="B77" s="8">
        <v>120906111</v>
      </c>
      <c r="C77" s="13" t="s">
        <v>38</v>
      </c>
      <c r="D77" s="10">
        <v>66</v>
      </c>
      <c r="E77" s="10">
        <v>81</v>
      </c>
      <c r="F77" s="8">
        <v>95</v>
      </c>
      <c r="G77" s="10">
        <v>85</v>
      </c>
      <c r="H77" s="8">
        <v>65</v>
      </c>
      <c r="I77" s="8">
        <v>85</v>
      </c>
      <c r="J77" s="10">
        <v>80</v>
      </c>
      <c r="K77" s="10">
        <v>73</v>
      </c>
      <c r="L77" s="11">
        <v>83</v>
      </c>
      <c r="M77" s="15">
        <v>42</v>
      </c>
      <c r="N77" s="11">
        <v>70</v>
      </c>
      <c r="O77" s="12" t="s">
        <v>27</v>
      </c>
      <c r="P77" s="9" t="s">
        <v>27</v>
      </c>
      <c r="Q77" s="9" t="s">
        <v>27</v>
      </c>
      <c r="R77" s="9" t="s">
        <v>27</v>
      </c>
      <c r="S77" s="9" t="s">
        <v>27</v>
      </c>
      <c r="T77" s="9" t="s">
        <v>27</v>
      </c>
      <c r="U77" s="9" t="s">
        <v>27</v>
      </c>
      <c r="V77" s="9" t="s">
        <v>27</v>
      </c>
      <c r="W77" s="9" t="s">
        <v>27</v>
      </c>
      <c r="X77" s="9" t="s">
        <v>27</v>
      </c>
      <c r="Y77" s="9"/>
      <c r="Z77" s="9"/>
      <c r="AA77" s="9"/>
      <c r="AB77" s="9"/>
      <c r="AC77" s="22">
        <f t="shared" si="15"/>
        <v>1809.5</v>
      </c>
      <c r="AD77" s="22">
        <v>25</v>
      </c>
      <c r="AE77" s="22">
        <f t="shared" si="16"/>
        <v>72.38</v>
      </c>
      <c r="AG77" s="8">
        <v>120906111</v>
      </c>
      <c r="AH77" s="9" t="s">
        <v>38</v>
      </c>
      <c r="AI77" s="10">
        <v>88</v>
      </c>
      <c r="AJ77" s="10">
        <v>72</v>
      </c>
      <c r="AK77" s="10">
        <v>62</v>
      </c>
      <c r="AL77" s="10">
        <v>67</v>
      </c>
      <c r="AM77" s="10">
        <v>81</v>
      </c>
      <c r="AN77" s="10">
        <v>92</v>
      </c>
      <c r="AO77" s="10">
        <v>64</v>
      </c>
      <c r="AP77" s="10">
        <v>96</v>
      </c>
      <c r="AQ77" s="8">
        <v>75</v>
      </c>
      <c r="AR77" s="9" t="s">
        <v>27</v>
      </c>
      <c r="AS77" s="9" t="s">
        <v>27</v>
      </c>
      <c r="AT77" s="9" t="s">
        <v>27</v>
      </c>
      <c r="AU77" s="9" t="s">
        <v>27</v>
      </c>
      <c r="AV77" s="9" t="s">
        <v>27</v>
      </c>
      <c r="AW77" s="9" t="s">
        <v>27</v>
      </c>
      <c r="AX77" s="9" t="s">
        <v>27</v>
      </c>
      <c r="AY77" s="9" t="s">
        <v>27</v>
      </c>
      <c r="AZ77" s="9"/>
      <c r="BA77" s="9"/>
      <c r="BB77" s="9"/>
      <c r="BC77" s="9"/>
      <c r="BD77" s="9"/>
      <c r="BE77" s="9"/>
      <c r="BF77" s="9"/>
      <c r="BG77" s="9"/>
      <c r="BH77" s="21">
        <f>AI77*1.5+AJ77*2+AK77*2.5+AL77*1.5+AM77*2.5+AN77*2+AO77*3+AP77*2+AQ77*2</f>
        <v>1452</v>
      </c>
      <c r="BI77" s="22">
        <v>19</v>
      </c>
      <c r="BJ77" s="21">
        <f t="shared" si="17"/>
        <v>76.421052631578945</v>
      </c>
      <c r="BK77" s="24">
        <f t="shared" si="18"/>
        <v>3261.5</v>
      </c>
      <c r="BL77" s="24">
        <f t="shared" si="19"/>
        <v>44</v>
      </c>
      <c r="BM77" s="25">
        <f t="shared" si="20"/>
        <v>74.125</v>
      </c>
      <c r="BN77" s="24">
        <v>0</v>
      </c>
      <c r="BO77" s="25">
        <f t="shared" si="21"/>
        <v>74.125</v>
      </c>
    </row>
    <row r="78" spans="1:67" x14ac:dyDescent="0.15">
      <c r="A78" s="26">
        <v>75</v>
      </c>
      <c r="B78" s="8">
        <v>120906304</v>
      </c>
      <c r="C78" s="13" t="s">
        <v>102</v>
      </c>
      <c r="D78" s="8">
        <v>39</v>
      </c>
      <c r="E78" s="10">
        <v>80</v>
      </c>
      <c r="F78" s="8">
        <v>85</v>
      </c>
      <c r="G78" s="10">
        <v>74</v>
      </c>
      <c r="H78" s="8">
        <v>85</v>
      </c>
      <c r="I78" s="8">
        <v>85</v>
      </c>
      <c r="J78" s="10">
        <v>86</v>
      </c>
      <c r="K78" s="10">
        <v>67</v>
      </c>
      <c r="L78" s="11">
        <v>84</v>
      </c>
      <c r="M78" s="11">
        <v>61</v>
      </c>
      <c r="N78" s="11">
        <v>71</v>
      </c>
      <c r="O78" s="12" t="s">
        <v>27</v>
      </c>
      <c r="P78" s="9" t="s">
        <v>27</v>
      </c>
      <c r="Q78" s="9" t="s">
        <v>27</v>
      </c>
      <c r="R78" s="9" t="s">
        <v>27</v>
      </c>
      <c r="S78" s="9" t="s">
        <v>27</v>
      </c>
      <c r="T78" s="9" t="s">
        <v>27</v>
      </c>
      <c r="U78" s="9" t="s">
        <v>27</v>
      </c>
      <c r="V78" s="9" t="s">
        <v>27</v>
      </c>
      <c r="W78" s="9" t="s">
        <v>27</v>
      </c>
      <c r="X78" s="9" t="s">
        <v>27</v>
      </c>
      <c r="Y78" s="9"/>
      <c r="Z78" s="9"/>
      <c r="AA78" s="9"/>
      <c r="AB78" s="9"/>
      <c r="AC78" s="22">
        <f t="shared" si="15"/>
        <v>1800.5</v>
      </c>
      <c r="AD78" s="22">
        <v>25</v>
      </c>
      <c r="AE78" s="22">
        <f t="shared" si="16"/>
        <v>72.02</v>
      </c>
      <c r="AG78" s="8">
        <v>120906304</v>
      </c>
      <c r="AH78" s="13" t="s">
        <v>102</v>
      </c>
      <c r="AI78" s="10">
        <v>83</v>
      </c>
      <c r="AJ78" s="10">
        <v>74</v>
      </c>
      <c r="AK78" s="10">
        <v>56</v>
      </c>
      <c r="AL78" s="10">
        <v>86</v>
      </c>
      <c r="AM78" s="10">
        <v>84</v>
      </c>
      <c r="AN78" s="10">
        <v>77</v>
      </c>
      <c r="AO78" s="10">
        <v>62</v>
      </c>
      <c r="AP78" s="10">
        <v>92</v>
      </c>
      <c r="AQ78" s="8">
        <v>85</v>
      </c>
      <c r="AR78" s="8">
        <v>85</v>
      </c>
      <c r="AS78" s="9" t="s">
        <v>27</v>
      </c>
      <c r="AT78" s="9" t="s">
        <v>27</v>
      </c>
      <c r="AU78" s="9" t="s">
        <v>27</v>
      </c>
      <c r="AV78" s="9" t="s">
        <v>27</v>
      </c>
      <c r="AW78" s="9" t="s">
        <v>27</v>
      </c>
      <c r="AX78" s="9" t="s">
        <v>27</v>
      </c>
      <c r="AY78" s="9" t="s">
        <v>27</v>
      </c>
      <c r="AZ78" s="9"/>
      <c r="BA78" s="9"/>
      <c r="BB78" s="9"/>
      <c r="BC78" s="9"/>
      <c r="BD78" s="9"/>
      <c r="BE78" s="9"/>
      <c r="BF78" s="9"/>
      <c r="BG78" s="9"/>
      <c r="BH78" s="21">
        <f>AI78*1.5+AJ78*2+AK78*2.5+AL78*1.5+AM78*2.5+AN78*2+AO78*3+AP78*2+AQ78*2+AR78*1</f>
        <v>1530.5</v>
      </c>
      <c r="BI78" s="22">
        <v>20</v>
      </c>
      <c r="BJ78" s="21">
        <f t="shared" si="17"/>
        <v>76.525000000000006</v>
      </c>
      <c r="BK78" s="24">
        <f t="shared" si="18"/>
        <v>3331</v>
      </c>
      <c r="BL78" s="24">
        <f t="shared" si="19"/>
        <v>45</v>
      </c>
      <c r="BM78" s="25">
        <f t="shared" si="20"/>
        <v>74.022222222222226</v>
      </c>
      <c r="BN78" s="24">
        <v>0</v>
      </c>
      <c r="BO78" s="25">
        <f t="shared" si="21"/>
        <v>74.022222222222226</v>
      </c>
    </row>
    <row r="79" spans="1:67" x14ac:dyDescent="0.15">
      <c r="A79" s="26">
        <v>76</v>
      </c>
      <c r="B79" s="8">
        <v>120906125</v>
      </c>
      <c r="C79" s="9" t="s">
        <v>48</v>
      </c>
      <c r="D79" s="10">
        <v>65</v>
      </c>
      <c r="E79" s="10">
        <v>77</v>
      </c>
      <c r="F79" s="8">
        <v>75</v>
      </c>
      <c r="G79" s="10">
        <v>60</v>
      </c>
      <c r="H79" s="8">
        <v>75</v>
      </c>
      <c r="I79" s="8">
        <v>85</v>
      </c>
      <c r="J79" s="10">
        <v>82</v>
      </c>
      <c r="K79" s="10">
        <v>70</v>
      </c>
      <c r="L79" s="11">
        <v>88</v>
      </c>
      <c r="M79" s="11">
        <v>65</v>
      </c>
      <c r="N79" s="11">
        <v>74</v>
      </c>
      <c r="O79" s="12" t="s">
        <v>27</v>
      </c>
      <c r="P79" s="9" t="s">
        <v>27</v>
      </c>
      <c r="Q79" s="10">
        <v>86</v>
      </c>
      <c r="R79" s="9" t="s">
        <v>27</v>
      </c>
      <c r="S79" s="9" t="s">
        <v>27</v>
      </c>
      <c r="T79" s="9" t="s">
        <v>27</v>
      </c>
      <c r="U79" s="9" t="s">
        <v>27</v>
      </c>
      <c r="V79" s="9" t="s">
        <v>27</v>
      </c>
      <c r="W79" s="9" t="s">
        <v>27</v>
      </c>
      <c r="X79" s="9" t="s">
        <v>27</v>
      </c>
      <c r="Y79" s="9"/>
      <c r="Z79" s="9"/>
      <c r="AA79" s="9"/>
      <c r="AB79" s="9"/>
      <c r="AC79" s="22">
        <f>D79*2.5+E79*3+F79*1+G79*3+H79*1.5+I79*1+J79*2.5+K79*2+L79*2+M79*3.5+N79*3+Q79*2</f>
        <v>1988.5</v>
      </c>
      <c r="AD79" s="22">
        <v>27</v>
      </c>
      <c r="AE79" s="22">
        <f t="shared" si="16"/>
        <v>73.648148148148152</v>
      </c>
      <c r="AG79" s="8">
        <v>120906125</v>
      </c>
      <c r="AH79" s="13" t="s">
        <v>48</v>
      </c>
      <c r="AI79" s="10">
        <v>75</v>
      </c>
      <c r="AJ79" s="10">
        <v>90</v>
      </c>
      <c r="AK79" s="10">
        <v>60</v>
      </c>
      <c r="AL79" s="10">
        <v>69</v>
      </c>
      <c r="AM79" s="10">
        <v>90</v>
      </c>
      <c r="AN79" s="10">
        <v>73</v>
      </c>
      <c r="AO79" s="10">
        <v>48</v>
      </c>
      <c r="AP79" s="10">
        <v>90</v>
      </c>
      <c r="AQ79" s="8">
        <v>85</v>
      </c>
      <c r="AR79" s="9" t="s">
        <v>27</v>
      </c>
      <c r="AS79" s="9" t="s">
        <v>27</v>
      </c>
      <c r="AT79" s="9" t="s">
        <v>27</v>
      </c>
      <c r="AU79" s="9" t="s">
        <v>27</v>
      </c>
      <c r="AV79" s="9" t="s">
        <v>27</v>
      </c>
      <c r="AW79" s="9" t="s">
        <v>27</v>
      </c>
      <c r="AX79" s="9" t="s">
        <v>27</v>
      </c>
      <c r="AY79" s="9" t="s">
        <v>27</v>
      </c>
      <c r="AZ79" s="9"/>
      <c r="BA79" s="9"/>
      <c r="BB79" s="9"/>
      <c r="BC79" s="9"/>
      <c r="BD79" s="9"/>
      <c r="BE79" s="9"/>
      <c r="BF79" s="9"/>
      <c r="BG79" s="9"/>
      <c r="BH79" s="21">
        <f>AI79*1.5+AJ79*2+AK79*2.5+AL79*1.5+AM79*2.5+AN79*2+AO79*3+AP79*2+AQ79*2</f>
        <v>1411</v>
      </c>
      <c r="BI79" s="22">
        <v>19</v>
      </c>
      <c r="BJ79" s="21">
        <f t="shared" si="17"/>
        <v>74.263157894736835</v>
      </c>
      <c r="BK79" s="24">
        <f t="shared" si="18"/>
        <v>3399.5</v>
      </c>
      <c r="BL79" s="24">
        <f t="shared" si="19"/>
        <v>46</v>
      </c>
      <c r="BM79" s="25">
        <f t="shared" si="20"/>
        <v>73.902173913043484</v>
      </c>
      <c r="BN79" s="24">
        <v>0</v>
      </c>
      <c r="BO79" s="25">
        <f t="shared" si="21"/>
        <v>73.902173913043484</v>
      </c>
    </row>
    <row r="80" spans="1:67" x14ac:dyDescent="0.15">
      <c r="A80" s="26">
        <v>77</v>
      </c>
      <c r="B80" s="8">
        <v>120906222</v>
      </c>
      <c r="C80" s="13" t="s">
        <v>80</v>
      </c>
      <c r="D80" s="10">
        <v>62</v>
      </c>
      <c r="E80" s="10">
        <v>82</v>
      </c>
      <c r="F80" s="8">
        <v>85</v>
      </c>
      <c r="G80" s="10">
        <v>63</v>
      </c>
      <c r="H80" s="8">
        <v>65</v>
      </c>
      <c r="I80" s="8">
        <v>85</v>
      </c>
      <c r="J80" s="10">
        <v>85</v>
      </c>
      <c r="K80" s="10">
        <v>75</v>
      </c>
      <c r="L80" s="11">
        <v>93</v>
      </c>
      <c r="M80" s="15">
        <v>50</v>
      </c>
      <c r="N80" s="11">
        <v>70</v>
      </c>
      <c r="O80" s="12" t="s">
        <v>27</v>
      </c>
      <c r="P80" s="9" t="s">
        <v>27</v>
      </c>
      <c r="Q80" s="9" t="s">
        <v>27</v>
      </c>
      <c r="R80" s="9" t="s">
        <v>27</v>
      </c>
      <c r="S80" s="9" t="s">
        <v>27</v>
      </c>
      <c r="T80" s="9" t="s">
        <v>27</v>
      </c>
      <c r="U80" s="9" t="s">
        <v>27</v>
      </c>
      <c r="V80" s="9" t="s">
        <v>27</v>
      </c>
      <c r="W80" s="9" t="s">
        <v>27</v>
      </c>
      <c r="X80" s="9" t="s">
        <v>27</v>
      </c>
      <c r="Y80" s="9"/>
      <c r="Z80" s="9"/>
      <c r="AA80" s="9"/>
      <c r="AB80" s="9"/>
      <c r="AC80" s="22">
        <f>D80*2.5+E80*3+F80*1+G80*3+H80*1.5+I80*1+J80*2.5+K80*2+L80*2+M80*3.5+N80*3</f>
        <v>1791</v>
      </c>
      <c r="AD80" s="22">
        <v>25</v>
      </c>
      <c r="AE80" s="22">
        <f t="shared" si="16"/>
        <v>71.64</v>
      </c>
      <c r="AG80" s="8">
        <v>120906222</v>
      </c>
      <c r="AH80" s="9" t="s">
        <v>80</v>
      </c>
      <c r="AI80" s="10">
        <v>91</v>
      </c>
      <c r="AJ80" s="10">
        <v>72</v>
      </c>
      <c r="AK80" s="10">
        <v>60</v>
      </c>
      <c r="AL80" s="10">
        <v>76</v>
      </c>
      <c r="AM80" s="10">
        <v>90</v>
      </c>
      <c r="AN80" s="10">
        <v>84</v>
      </c>
      <c r="AO80" s="10">
        <v>60</v>
      </c>
      <c r="AP80" s="10">
        <v>92</v>
      </c>
      <c r="AQ80" s="9" t="s">
        <v>27</v>
      </c>
      <c r="AR80" s="8">
        <v>85</v>
      </c>
      <c r="AS80" s="9" t="s">
        <v>27</v>
      </c>
      <c r="AT80" s="9" t="s">
        <v>27</v>
      </c>
      <c r="AU80" s="9" t="s">
        <v>27</v>
      </c>
      <c r="AV80" s="9" t="s">
        <v>27</v>
      </c>
      <c r="AW80" s="9" t="s">
        <v>27</v>
      </c>
      <c r="AX80" s="9" t="s">
        <v>27</v>
      </c>
      <c r="AY80" s="9" t="s">
        <v>27</v>
      </c>
      <c r="AZ80" s="9"/>
      <c r="BA80" s="9"/>
      <c r="BB80" s="9"/>
      <c r="BC80" s="9"/>
      <c r="BD80" s="9"/>
      <c r="BE80" s="9"/>
      <c r="BF80" s="9"/>
      <c r="BG80" s="9"/>
      <c r="BH80" s="21">
        <f>AI80*1.5+AJ80*2+AK80*2.5+AL80*1.5+AM80*2.5+AN80*2+AO80*3+AP80*2+AR80*1</f>
        <v>1386.5</v>
      </c>
      <c r="BI80" s="22">
        <v>18</v>
      </c>
      <c r="BJ80" s="21">
        <f t="shared" si="17"/>
        <v>77.027777777777771</v>
      </c>
      <c r="BK80" s="24">
        <f t="shared" si="18"/>
        <v>3177.5</v>
      </c>
      <c r="BL80" s="24">
        <f t="shared" si="19"/>
        <v>43</v>
      </c>
      <c r="BM80" s="25">
        <f t="shared" si="20"/>
        <v>73.895348837209298</v>
      </c>
      <c r="BN80" s="24">
        <v>0</v>
      </c>
      <c r="BO80" s="25">
        <f t="shared" si="21"/>
        <v>73.895348837209298</v>
      </c>
    </row>
    <row r="81" spans="1:67" x14ac:dyDescent="0.15">
      <c r="A81" s="26">
        <v>78</v>
      </c>
      <c r="B81" s="8">
        <v>120906225</v>
      </c>
      <c r="C81" s="9" t="s">
        <v>82</v>
      </c>
      <c r="D81" s="10">
        <v>64</v>
      </c>
      <c r="E81" s="10">
        <v>78</v>
      </c>
      <c r="F81" s="8">
        <v>85</v>
      </c>
      <c r="G81" s="10">
        <v>71</v>
      </c>
      <c r="H81" s="8">
        <v>65</v>
      </c>
      <c r="I81" s="8">
        <v>85</v>
      </c>
      <c r="J81" s="10">
        <v>85</v>
      </c>
      <c r="K81" s="10">
        <v>62</v>
      </c>
      <c r="L81" s="11">
        <v>86</v>
      </c>
      <c r="M81" s="11">
        <v>92</v>
      </c>
      <c r="N81" s="11">
        <v>60</v>
      </c>
      <c r="O81" s="12" t="s">
        <v>27</v>
      </c>
      <c r="P81" s="9" t="s">
        <v>27</v>
      </c>
      <c r="Q81" s="9" t="s">
        <v>27</v>
      </c>
      <c r="R81" s="9" t="s">
        <v>27</v>
      </c>
      <c r="S81" s="9" t="s">
        <v>27</v>
      </c>
      <c r="T81" s="9" t="s">
        <v>27</v>
      </c>
      <c r="U81" s="9" t="s">
        <v>27</v>
      </c>
      <c r="V81" s="9" t="s">
        <v>27</v>
      </c>
      <c r="W81" s="9" t="s">
        <v>27</v>
      </c>
      <c r="X81" s="9" t="s">
        <v>27</v>
      </c>
      <c r="Y81" s="9"/>
      <c r="Z81" s="9"/>
      <c r="AA81" s="9"/>
      <c r="AB81" s="9"/>
      <c r="AC81" s="22">
        <f>D81*2.5+E81*3+F81*1+G81*3+H81*1.5+I81*1+J81*2.5+K81*2+L81*2+M81*3.5+N81*3</f>
        <v>1885</v>
      </c>
      <c r="AD81" s="22">
        <v>25</v>
      </c>
      <c r="AE81" s="22">
        <f t="shared" si="16"/>
        <v>75.400000000000006</v>
      </c>
      <c r="AG81" s="8">
        <v>120906225</v>
      </c>
      <c r="AH81" s="13" t="s">
        <v>82</v>
      </c>
      <c r="AI81" s="10">
        <v>78</v>
      </c>
      <c r="AJ81" s="10">
        <v>75</v>
      </c>
      <c r="AK81" s="10">
        <v>62</v>
      </c>
      <c r="AL81" s="10">
        <v>73</v>
      </c>
      <c r="AM81" s="10">
        <v>57</v>
      </c>
      <c r="AN81" s="10">
        <v>84</v>
      </c>
      <c r="AO81" s="10">
        <v>64</v>
      </c>
      <c r="AP81" s="10">
        <v>86</v>
      </c>
      <c r="AQ81" s="9" t="s">
        <v>27</v>
      </c>
      <c r="AR81" s="8">
        <v>85</v>
      </c>
      <c r="AS81" s="9" t="s">
        <v>27</v>
      </c>
      <c r="AT81" s="9" t="s">
        <v>27</v>
      </c>
      <c r="AU81" s="9" t="s">
        <v>27</v>
      </c>
      <c r="AV81" s="9" t="s">
        <v>27</v>
      </c>
      <c r="AW81" s="9" t="s">
        <v>27</v>
      </c>
      <c r="AX81" s="9" t="s">
        <v>27</v>
      </c>
      <c r="AY81" s="9" t="s">
        <v>27</v>
      </c>
      <c r="AZ81" s="9"/>
      <c r="BA81" s="9"/>
      <c r="BB81" s="9"/>
      <c r="BC81" s="9"/>
      <c r="BD81" s="9"/>
      <c r="BE81" s="9"/>
      <c r="BF81" s="9"/>
      <c r="BG81" s="9"/>
      <c r="BH81" s="21">
        <f>AI81*1.5+AJ81*2+AK81*2.5+AL81*1.5+AM81*2.5+AN81*2+AO81*3+AP81*2+AR81*1</f>
        <v>1291</v>
      </c>
      <c r="BI81" s="22">
        <v>18</v>
      </c>
      <c r="BJ81" s="21">
        <f t="shared" si="17"/>
        <v>71.722222222222229</v>
      </c>
      <c r="BK81" s="24">
        <f t="shared" si="18"/>
        <v>3176</v>
      </c>
      <c r="BL81" s="24">
        <f t="shared" si="19"/>
        <v>43</v>
      </c>
      <c r="BM81" s="25">
        <f t="shared" si="20"/>
        <v>73.860465116279073</v>
      </c>
      <c r="BN81" s="24">
        <v>0</v>
      </c>
      <c r="BO81" s="25">
        <f t="shared" si="21"/>
        <v>73.860465116279073</v>
      </c>
    </row>
    <row r="82" spans="1:67" x14ac:dyDescent="0.15">
      <c r="A82" s="26">
        <v>79</v>
      </c>
      <c r="B82" s="8">
        <v>121106134</v>
      </c>
      <c r="C82" s="9" t="s">
        <v>146</v>
      </c>
      <c r="D82" s="10">
        <v>61</v>
      </c>
      <c r="E82" s="10">
        <v>83</v>
      </c>
      <c r="F82" s="8">
        <v>95</v>
      </c>
      <c r="G82" s="10">
        <v>70</v>
      </c>
      <c r="H82" s="8">
        <v>85</v>
      </c>
      <c r="I82" s="8">
        <v>85</v>
      </c>
      <c r="J82" s="10">
        <v>81</v>
      </c>
      <c r="K82" s="8">
        <v>54</v>
      </c>
      <c r="L82" s="11">
        <v>89</v>
      </c>
      <c r="M82" s="11">
        <v>76</v>
      </c>
      <c r="N82" s="11">
        <v>70</v>
      </c>
      <c r="O82" s="12" t="s">
        <v>27</v>
      </c>
      <c r="P82" s="9" t="s">
        <v>27</v>
      </c>
      <c r="Q82" s="9" t="s">
        <v>27</v>
      </c>
      <c r="R82" s="9" t="s">
        <v>27</v>
      </c>
      <c r="S82" s="9" t="s">
        <v>27</v>
      </c>
      <c r="T82" s="9" t="s">
        <v>27</v>
      </c>
      <c r="U82" s="9" t="s">
        <v>27</v>
      </c>
      <c r="V82" s="9" t="s">
        <v>27</v>
      </c>
      <c r="W82" s="9" t="s">
        <v>27</v>
      </c>
      <c r="X82" s="9" t="s">
        <v>27</v>
      </c>
      <c r="Y82" s="9" t="s">
        <v>27</v>
      </c>
      <c r="Z82" s="9" t="s">
        <v>27</v>
      </c>
      <c r="AA82" s="9" t="s">
        <v>27</v>
      </c>
      <c r="AB82" s="9" t="s">
        <v>27</v>
      </c>
      <c r="AC82" s="22">
        <f>D82*2.5+E82*3+F82*1+G82*3+H82*1.5+I82*1+J82*2.5+K82*2+L82*2+M82*3.5+N82*3</f>
        <v>1883.5</v>
      </c>
      <c r="AD82" s="22">
        <v>25</v>
      </c>
      <c r="AE82" s="22">
        <f t="shared" si="16"/>
        <v>75.34</v>
      </c>
      <c r="AG82" s="8">
        <v>121106134</v>
      </c>
      <c r="AH82" s="13" t="s">
        <v>146</v>
      </c>
      <c r="AI82" s="10">
        <v>89</v>
      </c>
      <c r="AJ82" s="10">
        <v>76</v>
      </c>
      <c r="AK82" s="10">
        <v>61</v>
      </c>
      <c r="AL82" s="10">
        <v>74</v>
      </c>
      <c r="AM82" s="10">
        <v>88</v>
      </c>
      <c r="AN82" s="10">
        <v>83</v>
      </c>
      <c r="AO82" s="10">
        <v>60</v>
      </c>
      <c r="AP82" s="10">
        <v>93</v>
      </c>
      <c r="AQ82" s="8">
        <v>75</v>
      </c>
      <c r="AR82" s="8">
        <v>75</v>
      </c>
      <c r="AS82" s="9" t="s">
        <v>27</v>
      </c>
      <c r="AT82" s="9" t="s">
        <v>27</v>
      </c>
      <c r="AU82" s="9" t="s">
        <v>27</v>
      </c>
      <c r="AV82" s="9" t="s">
        <v>27</v>
      </c>
      <c r="AW82" s="8">
        <v>75</v>
      </c>
      <c r="AX82" s="9" t="s">
        <v>27</v>
      </c>
      <c r="AY82" s="9" t="s">
        <v>27</v>
      </c>
      <c r="AZ82" s="16" t="s">
        <v>27</v>
      </c>
      <c r="BA82" s="16" t="s">
        <v>27</v>
      </c>
      <c r="BB82" s="16" t="s">
        <v>27</v>
      </c>
      <c r="BC82" s="16" t="s">
        <v>27</v>
      </c>
      <c r="BD82" s="16">
        <v>75</v>
      </c>
      <c r="BE82" s="16" t="s">
        <v>27</v>
      </c>
      <c r="BF82" s="16" t="s">
        <v>27</v>
      </c>
      <c r="BG82" s="17">
        <v>58</v>
      </c>
      <c r="BH82" s="21">
        <f>AI82*1.5+AJ82*2+AK82*2.5+AL82*1.5+AM82*2.5+AN82*2+AO82*3+AP82*2+AQ82*2+AR82*1+AW82*1+BD82*1+BG82*2.5</f>
        <v>1821</v>
      </c>
      <c r="BI82" s="22">
        <v>25.5</v>
      </c>
      <c r="BJ82" s="21">
        <f t="shared" si="17"/>
        <v>71.411764705882348</v>
      </c>
      <c r="BK82" s="24">
        <f t="shared" si="18"/>
        <v>3704.5</v>
      </c>
      <c r="BL82" s="24">
        <f t="shared" si="19"/>
        <v>50.5</v>
      </c>
      <c r="BM82" s="25">
        <f t="shared" si="20"/>
        <v>73.356435643564353</v>
      </c>
      <c r="BN82" s="24">
        <v>0.5</v>
      </c>
      <c r="BO82" s="25">
        <f t="shared" si="21"/>
        <v>73.856435643564353</v>
      </c>
    </row>
    <row r="83" spans="1:67" x14ac:dyDescent="0.15">
      <c r="A83" s="10">
        <v>80</v>
      </c>
      <c r="B83" s="8">
        <v>121107236</v>
      </c>
      <c r="C83" s="9" t="s">
        <v>149</v>
      </c>
      <c r="D83" s="8">
        <v>54</v>
      </c>
      <c r="E83" s="10">
        <v>78</v>
      </c>
      <c r="F83" s="8">
        <v>85</v>
      </c>
      <c r="G83" s="10">
        <v>61</v>
      </c>
      <c r="H83" s="8">
        <v>65</v>
      </c>
      <c r="I83" s="8">
        <v>85</v>
      </c>
      <c r="J83" s="10">
        <v>80</v>
      </c>
      <c r="K83" s="10">
        <v>62</v>
      </c>
      <c r="L83" s="11">
        <v>87</v>
      </c>
      <c r="M83" s="15">
        <v>50</v>
      </c>
      <c r="N83" s="11">
        <v>60</v>
      </c>
      <c r="O83" s="12" t="s">
        <v>27</v>
      </c>
      <c r="P83" s="9" t="s">
        <v>27</v>
      </c>
      <c r="Q83" s="10">
        <v>86</v>
      </c>
      <c r="R83" s="9" t="s">
        <v>27</v>
      </c>
      <c r="S83" s="9" t="s">
        <v>27</v>
      </c>
      <c r="T83" s="9" t="s">
        <v>27</v>
      </c>
      <c r="U83" s="9" t="s">
        <v>27</v>
      </c>
      <c r="V83" s="9" t="s">
        <v>27</v>
      </c>
      <c r="W83" s="9" t="s">
        <v>27</v>
      </c>
      <c r="X83" s="9" t="s">
        <v>27</v>
      </c>
      <c r="Y83" s="9" t="s">
        <v>27</v>
      </c>
      <c r="Z83" s="9" t="s">
        <v>27</v>
      </c>
      <c r="AA83" s="9" t="s">
        <v>27</v>
      </c>
      <c r="AB83" s="9" t="s">
        <v>27</v>
      </c>
      <c r="AC83" s="22">
        <f>D83*2.5+E83*3+F83*1+G83*3+H83*1.5+I83*1+J83*2.5+K83*2+L83*2+M83*3.5+N83*3+Q83*2</f>
        <v>1844.5</v>
      </c>
      <c r="AD83" s="22">
        <v>27</v>
      </c>
      <c r="AE83" s="22">
        <f t="shared" si="16"/>
        <v>68.31481481481481</v>
      </c>
      <c r="AG83" s="8">
        <v>121107236</v>
      </c>
      <c r="AH83" s="9" t="s">
        <v>149</v>
      </c>
      <c r="AI83" s="10">
        <v>86</v>
      </c>
      <c r="AJ83" s="10">
        <v>73</v>
      </c>
      <c r="AK83" s="10">
        <v>78</v>
      </c>
      <c r="AL83" s="10">
        <v>87</v>
      </c>
      <c r="AM83" s="10">
        <v>92</v>
      </c>
      <c r="AN83" s="10">
        <v>85</v>
      </c>
      <c r="AO83" s="10">
        <v>73</v>
      </c>
      <c r="AP83" s="10">
        <v>90</v>
      </c>
      <c r="AQ83" s="8">
        <v>75</v>
      </c>
      <c r="AR83" s="8">
        <v>85</v>
      </c>
      <c r="AS83" s="9" t="s">
        <v>27</v>
      </c>
      <c r="AT83" s="9" t="s">
        <v>27</v>
      </c>
      <c r="AU83" s="9" t="s">
        <v>27</v>
      </c>
      <c r="AV83" s="9" t="s">
        <v>27</v>
      </c>
      <c r="AW83" s="9" t="s">
        <v>27</v>
      </c>
      <c r="AX83" s="9" t="s">
        <v>27</v>
      </c>
      <c r="AY83" s="9" t="s">
        <v>27</v>
      </c>
      <c r="AZ83" s="17">
        <v>63</v>
      </c>
      <c r="BA83" s="16" t="s">
        <v>27</v>
      </c>
      <c r="BB83" s="16" t="s">
        <v>27</v>
      </c>
      <c r="BC83" s="16" t="s">
        <v>27</v>
      </c>
      <c r="BD83" s="16" t="s">
        <v>27</v>
      </c>
      <c r="BE83" s="16" t="s">
        <v>27</v>
      </c>
      <c r="BF83" s="16" t="s">
        <v>27</v>
      </c>
      <c r="BG83" s="16" t="s">
        <v>27</v>
      </c>
      <c r="BH83" s="21">
        <f>AI83*1.5+AJ83*2+AK83*2.5+AL83*1.5+AM83*2.5+AN83*2+AO83*3+AP83*2+AQ83*2+AR83*1+AZ83*1.5</f>
        <v>1729</v>
      </c>
      <c r="BI83" s="22">
        <v>21.5</v>
      </c>
      <c r="BJ83" s="21">
        <f t="shared" si="17"/>
        <v>80.418604651162795</v>
      </c>
      <c r="BK83" s="24">
        <f t="shared" si="18"/>
        <v>3573.5</v>
      </c>
      <c r="BL83" s="24">
        <f t="shared" si="19"/>
        <v>48.5</v>
      </c>
      <c r="BM83" s="25">
        <f t="shared" si="20"/>
        <v>73.680412371134025</v>
      </c>
      <c r="BN83" s="24">
        <v>0</v>
      </c>
      <c r="BO83" s="25">
        <f t="shared" si="21"/>
        <v>73.680412371134025</v>
      </c>
    </row>
    <row r="84" spans="1:67" x14ac:dyDescent="0.15">
      <c r="A84" s="26">
        <v>81</v>
      </c>
      <c r="B84" s="8">
        <v>120906338</v>
      </c>
      <c r="C84" s="13" t="s">
        <v>133</v>
      </c>
      <c r="D84" s="8">
        <v>41</v>
      </c>
      <c r="E84" s="10">
        <v>74</v>
      </c>
      <c r="F84" s="8">
        <v>85</v>
      </c>
      <c r="G84" s="10">
        <v>76</v>
      </c>
      <c r="H84" s="8">
        <v>75</v>
      </c>
      <c r="I84" s="8">
        <v>75</v>
      </c>
      <c r="J84" s="10">
        <v>76</v>
      </c>
      <c r="K84" s="10">
        <v>61</v>
      </c>
      <c r="L84" s="11">
        <v>77</v>
      </c>
      <c r="M84" s="11">
        <v>61</v>
      </c>
      <c r="N84" s="11">
        <v>65</v>
      </c>
      <c r="O84" s="12" t="s">
        <v>27</v>
      </c>
      <c r="P84" s="9" t="s">
        <v>27</v>
      </c>
      <c r="Q84" s="9" t="s">
        <v>27</v>
      </c>
      <c r="R84" s="9" t="s">
        <v>27</v>
      </c>
      <c r="S84" s="9" t="s">
        <v>27</v>
      </c>
      <c r="T84" s="9" t="s">
        <v>27</v>
      </c>
      <c r="U84" s="9" t="s">
        <v>27</v>
      </c>
      <c r="V84" s="9" t="s">
        <v>27</v>
      </c>
      <c r="W84" s="9" t="s">
        <v>27</v>
      </c>
      <c r="X84" s="9" t="s">
        <v>27</v>
      </c>
      <c r="Y84" s="9"/>
      <c r="Z84" s="9"/>
      <c r="AA84" s="9"/>
      <c r="AB84" s="9"/>
      <c r="AC84" s="22">
        <f t="shared" ref="AC84:AC89" si="22">D84*2.5+E84*3+F84*1+G84*3+H84*1.5+I84*1+J84*2.5+K84*2+L84*2+M84*3.5+N84*3</f>
        <v>1699.5</v>
      </c>
      <c r="AD84" s="22">
        <v>25</v>
      </c>
      <c r="AE84" s="22">
        <f t="shared" si="16"/>
        <v>67.98</v>
      </c>
      <c r="AG84" s="8">
        <v>120906338</v>
      </c>
      <c r="AH84" s="9" t="s">
        <v>133</v>
      </c>
      <c r="AI84" s="10">
        <v>89</v>
      </c>
      <c r="AJ84" s="10">
        <v>83</v>
      </c>
      <c r="AK84" s="10">
        <v>75</v>
      </c>
      <c r="AL84" s="10">
        <v>61</v>
      </c>
      <c r="AM84" s="10">
        <v>80</v>
      </c>
      <c r="AN84" s="10">
        <v>79</v>
      </c>
      <c r="AO84" s="10">
        <v>67</v>
      </c>
      <c r="AP84" s="10">
        <v>88</v>
      </c>
      <c r="AQ84" s="8">
        <v>95</v>
      </c>
      <c r="AR84" s="8">
        <v>95</v>
      </c>
      <c r="AS84" s="9" t="s">
        <v>27</v>
      </c>
      <c r="AT84" s="9" t="s">
        <v>27</v>
      </c>
      <c r="AU84" s="9" t="s">
        <v>27</v>
      </c>
      <c r="AV84" s="9" t="s">
        <v>27</v>
      </c>
      <c r="AW84" s="9" t="s">
        <v>27</v>
      </c>
      <c r="AX84" s="9" t="s">
        <v>27</v>
      </c>
      <c r="AY84" s="9" t="s">
        <v>27</v>
      </c>
      <c r="AZ84" s="9"/>
      <c r="BA84" s="9"/>
      <c r="BB84" s="9"/>
      <c r="BC84" s="9"/>
      <c r="BD84" s="9"/>
      <c r="BE84" s="9"/>
      <c r="BF84" s="9"/>
      <c r="BG84" s="9"/>
      <c r="BH84" s="21">
        <f>AI84*1.5+AJ84*2+AK84*2.5+AL84*1.5+AM84*2.5+AN84*2+AO84*3+AP84*2+AQ84*2+AR84*1</f>
        <v>1598.5</v>
      </c>
      <c r="BI84" s="22">
        <v>20</v>
      </c>
      <c r="BJ84" s="21">
        <f t="shared" si="17"/>
        <v>79.924999999999997</v>
      </c>
      <c r="BK84" s="24">
        <f t="shared" si="18"/>
        <v>3298</v>
      </c>
      <c r="BL84" s="24">
        <f t="shared" si="19"/>
        <v>45</v>
      </c>
      <c r="BM84" s="25">
        <f t="shared" si="20"/>
        <v>73.288888888888891</v>
      </c>
      <c r="BN84" s="24">
        <v>0</v>
      </c>
      <c r="BO84" s="25">
        <f t="shared" si="21"/>
        <v>73.288888888888891</v>
      </c>
    </row>
    <row r="85" spans="1:67" x14ac:dyDescent="0.15">
      <c r="A85" s="26">
        <v>82</v>
      </c>
      <c r="B85" s="8">
        <v>120906331</v>
      </c>
      <c r="C85" s="9" t="s">
        <v>128</v>
      </c>
      <c r="D85" s="10">
        <v>60</v>
      </c>
      <c r="E85" s="10">
        <v>80</v>
      </c>
      <c r="F85" s="8">
        <v>85</v>
      </c>
      <c r="G85" s="10">
        <v>61</v>
      </c>
      <c r="H85" s="8">
        <v>65</v>
      </c>
      <c r="I85" s="8">
        <v>85</v>
      </c>
      <c r="J85" s="10">
        <v>67</v>
      </c>
      <c r="K85" s="10">
        <v>60</v>
      </c>
      <c r="L85" s="11">
        <v>84</v>
      </c>
      <c r="M85" s="11">
        <v>67</v>
      </c>
      <c r="N85" s="11">
        <v>73</v>
      </c>
      <c r="O85" s="12" t="s">
        <v>27</v>
      </c>
      <c r="P85" s="9" t="s">
        <v>27</v>
      </c>
      <c r="Q85" s="9" t="s">
        <v>27</v>
      </c>
      <c r="R85" s="9" t="s">
        <v>27</v>
      </c>
      <c r="S85" s="9" t="s">
        <v>27</v>
      </c>
      <c r="T85" s="9" t="s">
        <v>27</v>
      </c>
      <c r="U85" s="9" t="s">
        <v>27</v>
      </c>
      <c r="V85" s="9" t="s">
        <v>27</v>
      </c>
      <c r="W85" s="9" t="s">
        <v>27</v>
      </c>
      <c r="X85" s="9" t="s">
        <v>27</v>
      </c>
      <c r="Y85" s="9"/>
      <c r="Z85" s="9"/>
      <c r="AA85" s="9"/>
      <c r="AB85" s="9"/>
      <c r="AC85" s="22">
        <f t="shared" si="22"/>
        <v>1749.5</v>
      </c>
      <c r="AD85" s="22">
        <v>25</v>
      </c>
      <c r="AE85" s="22">
        <f t="shared" si="16"/>
        <v>69.98</v>
      </c>
      <c r="AG85" s="8">
        <v>120906331</v>
      </c>
      <c r="AH85" s="13" t="s">
        <v>128</v>
      </c>
      <c r="AI85" s="10">
        <v>89</v>
      </c>
      <c r="AJ85" s="10">
        <v>76</v>
      </c>
      <c r="AK85" s="10">
        <v>67</v>
      </c>
      <c r="AL85" s="10">
        <v>85</v>
      </c>
      <c r="AM85" s="10">
        <v>82</v>
      </c>
      <c r="AN85" s="10">
        <v>80</v>
      </c>
      <c r="AO85" s="10">
        <v>53</v>
      </c>
      <c r="AP85" s="10">
        <v>90</v>
      </c>
      <c r="AQ85" s="8">
        <v>85</v>
      </c>
      <c r="AR85" s="8">
        <v>85</v>
      </c>
      <c r="AS85" s="9" t="s">
        <v>27</v>
      </c>
      <c r="AT85" s="9" t="s">
        <v>27</v>
      </c>
      <c r="AU85" s="9" t="s">
        <v>27</v>
      </c>
      <c r="AV85" s="9" t="s">
        <v>27</v>
      </c>
      <c r="AW85" s="9" t="s">
        <v>27</v>
      </c>
      <c r="AX85" s="9" t="s">
        <v>27</v>
      </c>
      <c r="AY85" s="9" t="s">
        <v>27</v>
      </c>
      <c r="AZ85" s="9"/>
      <c r="BA85" s="9"/>
      <c r="BB85" s="9"/>
      <c r="BC85" s="9"/>
      <c r="BD85" s="9"/>
      <c r="BE85" s="9"/>
      <c r="BF85" s="9"/>
      <c r="BG85" s="9"/>
      <c r="BH85" s="21">
        <f>AI85*1.5+AJ85*2+AK85*2.5+AL85*1.5+AM85*2.5+AN85*2+AO85*3+AP85*2+AQ85*2+AR85*1</f>
        <v>1539.5</v>
      </c>
      <c r="BI85" s="22">
        <v>20</v>
      </c>
      <c r="BJ85" s="21">
        <f t="shared" si="17"/>
        <v>76.974999999999994</v>
      </c>
      <c r="BK85" s="24">
        <f t="shared" si="18"/>
        <v>3289</v>
      </c>
      <c r="BL85" s="24">
        <f t="shared" si="19"/>
        <v>45</v>
      </c>
      <c r="BM85" s="25">
        <f t="shared" si="20"/>
        <v>73.088888888888889</v>
      </c>
      <c r="BN85" s="24">
        <v>0</v>
      </c>
      <c r="BO85" s="25">
        <f t="shared" si="21"/>
        <v>73.088888888888889</v>
      </c>
    </row>
    <row r="86" spans="1:67" x14ac:dyDescent="0.15">
      <c r="A86" s="10">
        <v>83</v>
      </c>
      <c r="B86" s="8">
        <v>120909322</v>
      </c>
      <c r="C86" s="9" t="s">
        <v>143</v>
      </c>
      <c r="D86" s="8">
        <v>56</v>
      </c>
      <c r="E86" s="10">
        <v>75</v>
      </c>
      <c r="F86" s="8">
        <v>95</v>
      </c>
      <c r="G86" s="10">
        <v>72</v>
      </c>
      <c r="H86" s="8">
        <v>85</v>
      </c>
      <c r="I86" s="8">
        <v>85</v>
      </c>
      <c r="J86" s="10">
        <v>72</v>
      </c>
      <c r="K86" s="10">
        <v>62</v>
      </c>
      <c r="L86" s="11">
        <v>84</v>
      </c>
      <c r="M86" s="15">
        <v>41</v>
      </c>
      <c r="N86" s="11">
        <v>63</v>
      </c>
      <c r="O86" s="12" t="s">
        <v>27</v>
      </c>
      <c r="P86" s="9" t="s">
        <v>27</v>
      </c>
      <c r="Q86" s="9" t="s">
        <v>27</v>
      </c>
      <c r="R86" s="9" t="s">
        <v>27</v>
      </c>
      <c r="S86" s="9" t="s">
        <v>27</v>
      </c>
      <c r="T86" s="9" t="s">
        <v>27</v>
      </c>
      <c r="U86" s="9" t="s">
        <v>27</v>
      </c>
      <c r="V86" s="9" t="s">
        <v>27</v>
      </c>
      <c r="W86" s="9" t="s">
        <v>27</v>
      </c>
      <c r="X86" s="9" t="s">
        <v>27</v>
      </c>
      <c r="Y86" s="9" t="s">
        <v>27</v>
      </c>
      <c r="Z86" s="9" t="s">
        <v>27</v>
      </c>
      <c r="AA86" s="9" t="s">
        <v>27</v>
      </c>
      <c r="AB86" s="9" t="s">
        <v>27</v>
      </c>
      <c r="AC86" s="22">
        <f t="shared" si="22"/>
        <v>1693</v>
      </c>
      <c r="AD86" s="22">
        <v>25</v>
      </c>
      <c r="AE86" s="22">
        <f t="shared" si="16"/>
        <v>67.72</v>
      </c>
      <c r="AG86" s="8">
        <v>120909322</v>
      </c>
      <c r="AH86" s="9" t="s">
        <v>143</v>
      </c>
      <c r="AI86" s="10">
        <v>88</v>
      </c>
      <c r="AJ86" s="10">
        <v>76</v>
      </c>
      <c r="AK86" s="10">
        <v>62</v>
      </c>
      <c r="AL86" s="10">
        <v>84</v>
      </c>
      <c r="AM86" s="10">
        <v>85</v>
      </c>
      <c r="AN86" s="10">
        <v>88</v>
      </c>
      <c r="AO86" s="10">
        <v>72</v>
      </c>
      <c r="AP86" s="10">
        <v>88</v>
      </c>
      <c r="AQ86" s="8">
        <v>85</v>
      </c>
      <c r="AR86" s="8">
        <v>75</v>
      </c>
      <c r="AS86" s="9" t="s">
        <v>27</v>
      </c>
      <c r="AT86" s="9" t="s">
        <v>27</v>
      </c>
      <c r="AU86" s="9" t="s">
        <v>27</v>
      </c>
      <c r="AV86" s="9" t="s">
        <v>27</v>
      </c>
      <c r="AW86" s="9" t="s">
        <v>27</v>
      </c>
      <c r="AX86" s="9" t="s">
        <v>27</v>
      </c>
      <c r="AY86" s="9" t="s">
        <v>27</v>
      </c>
      <c r="AZ86" s="16"/>
      <c r="BA86" s="16"/>
      <c r="BB86" s="17"/>
      <c r="BC86" s="17"/>
      <c r="BD86" s="16"/>
      <c r="BE86" s="16"/>
      <c r="BF86" s="17"/>
      <c r="BG86" s="17"/>
      <c r="BH86" s="21">
        <f>AI86*1.5+AJ86*2+AK86*2.5+AL86*1.5+AM86*2.5+AN86*2+AO86*3+AP86*2+AQ86*2+AR86*1</f>
        <v>1590.5</v>
      </c>
      <c r="BI86" s="22">
        <v>20</v>
      </c>
      <c r="BJ86" s="21">
        <f t="shared" si="17"/>
        <v>79.525000000000006</v>
      </c>
      <c r="BK86" s="24">
        <f t="shared" si="18"/>
        <v>3283.5</v>
      </c>
      <c r="BL86" s="24">
        <f t="shared" si="19"/>
        <v>45</v>
      </c>
      <c r="BM86" s="25">
        <f t="shared" si="20"/>
        <v>72.966666666666669</v>
      </c>
      <c r="BN86" s="24">
        <v>0</v>
      </c>
      <c r="BO86" s="25">
        <f t="shared" si="21"/>
        <v>72.966666666666669</v>
      </c>
    </row>
    <row r="87" spans="1:67" x14ac:dyDescent="0.15">
      <c r="A87" s="26">
        <v>84</v>
      </c>
      <c r="B87" s="8">
        <v>120906344</v>
      </c>
      <c r="C87" s="13" t="s">
        <v>139</v>
      </c>
      <c r="D87" s="10">
        <v>67</v>
      </c>
      <c r="E87" s="10">
        <v>78</v>
      </c>
      <c r="F87" s="8">
        <v>85</v>
      </c>
      <c r="G87" s="10">
        <v>60</v>
      </c>
      <c r="H87" s="8">
        <v>75</v>
      </c>
      <c r="I87" s="8">
        <v>85</v>
      </c>
      <c r="J87" s="10">
        <v>82</v>
      </c>
      <c r="K87" s="10">
        <v>69</v>
      </c>
      <c r="L87" s="11">
        <v>90</v>
      </c>
      <c r="M87" s="15">
        <v>42</v>
      </c>
      <c r="N87" s="11">
        <v>66</v>
      </c>
      <c r="O87" s="12" t="s">
        <v>27</v>
      </c>
      <c r="P87" s="9" t="s">
        <v>27</v>
      </c>
      <c r="Q87" s="9" t="s">
        <v>27</v>
      </c>
      <c r="R87" s="9" t="s">
        <v>27</v>
      </c>
      <c r="S87" s="9" t="s">
        <v>27</v>
      </c>
      <c r="T87" s="9" t="s">
        <v>27</v>
      </c>
      <c r="U87" s="9" t="s">
        <v>27</v>
      </c>
      <c r="V87" s="9" t="s">
        <v>27</v>
      </c>
      <c r="W87" s="9" t="s">
        <v>27</v>
      </c>
      <c r="X87" s="9" t="s">
        <v>27</v>
      </c>
      <c r="Y87" s="9"/>
      <c r="Z87" s="9"/>
      <c r="AA87" s="9"/>
      <c r="AB87" s="9"/>
      <c r="AC87" s="22">
        <f t="shared" si="22"/>
        <v>1732</v>
      </c>
      <c r="AD87" s="22">
        <v>25</v>
      </c>
      <c r="AE87" s="22">
        <f t="shared" si="16"/>
        <v>69.28</v>
      </c>
      <c r="AG87" s="8">
        <v>120906344</v>
      </c>
      <c r="AH87" s="13" t="s">
        <v>139</v>
      </c>
      <c r="AI87" s="10">
        <v>80</v>
      </c>
      <c r="AJ87" s="10">
        <v>78</v>
      </c>
      <c r="AK87" s="10">
        <v>78</v>
      </c>
      <c r="AL87" s="9" t="s">
        <v>27</v>
      </c>
      <c r="AM87" s="10">
        <v>80</v>
      </c>
      <c r="AN87" s="10">
        <v>91</v>
      </c>
      <c r="AO87" s="10">
        <v>56</v>
      </c>
      <c r="AP87" s="10">
        <v>94</v>
      </c>
      <c r="AQ87" s="8">
        <v>75</v>
      </c>
      <c r="AR87" s="8">
        <v>75</v>
      </c>
      <c r="AS87" s="9" t="s">
        <v>27</v>
      </c>
      <c r="AT87" s="9" t="s">
        <v>27</v>
      </c>
      <c r="AU87" s="9" t="s">
        <v>27</v>
      </c>
      <c r="AV87" s="9" t="s">
        <v>27</v>
      </c>
      <c r="AW87" s="9" t="s">
        <v>27</v>
      </c>
      <c r="AX87" s="9" t="s">
        <v>27</v>
      </c>
      <c r="AY87" s="9" t="s">
        <v>27</v>
      </c>
      <c r="AZ87" s="9"/>
      <c r="BA87" s="9"/>
      <c r="BB87" s="9"/>
      <c r="BC87" s="9"/>
      <c r="BD87" s="9"/>
      <c r="BE87" s="9"/>
      <c r="BF87" s="9"/>
      <c r="BG87" s="9"/>
      <c r="BH87" s="21">
        <f>AI87*1.5+AJ87*2+AK87*2.5+AM87*2.5+AN87*2+AO87*3+AP87*2+AQ87*2+AR87*1</f>
        <v>1434</v>
      </c>
      <c r="BI87" s="22">
        <v>18.5</v>
      </c>
      <c r="BJ87" s="21">
        <f t="shared" si="17"/>
        <v>77.513513513513516</v>
      </c>
      <c r="BK87" s="24">
        <f t="shared" si="18"/>
        <v>3166</v>
      </c>
      <c r="BL87" s="24">
        <f t="shared" si="19"/>
        <v>43.5</v>
      </c>
      <c r="BM87" s="25">
        <f t="shared" si="20"/>
        <v>72.781609195402297</v>
      </c>
      <c r="BN87" s="24">
        <v>0</v>
      </c>
      <c r="BO87" s="25">
        <f t="shared" si="21"/>
        <v>72.781609195402297</v>
      </c>
    </row>
    <row r="88" spans="1:67" x14ac:dyDescent="0.15">
      <c r="A88" s="26">
        <v>85</v>
      </c>
      <c r="B88" s="8">
        <v>120906339</v>
      </c>
      <c r="C88" s="13" t="s">
        <v>134</v>
      </c>
      <c r="D88" s="8">
        <v>40</v>
      </c>
      <c r="E88" s="10">
        <v>84</v>
      </c>
      <c r="F88" s="8">
        <v>75</v>
      </c>
      <c r="G88" s="10">
        <v>72</v>
      </c>
      <c r="H88" s="8">
        <v>75</v>
      </c>
      <c r="I88" s="8">
        <v>85</v>
      </c>
      <c r="J88" s="10">
        <v>79</v>
      </c>
      <c r="K88" s="10">
        <v>60</v>
      </c>
      <c r="L88" s="11">
        <v>82</v>
      </c>
      <c r="M88" s="15">
        <v>43</v>
      </c>
      <c r="N88" s="15">
        <v>58</v>
      </c>
      <c r="O88" s="12" t="s">
        <v>27</v>
      </c>
      <c r="P88" s="9" t="s">
        <v>27</v>
      </c>
      <c r="Q88" s="9" t="s">
        <v>27</v>
      </c>
      <c r="R88" s="9" t="s">
        <v>27</v>
      </c>
      <c r="S88" s="9" t="s">
        <v>27</v>
      </c>
      <c r="T88" s="9" t="s">
        <v>27</v>
      </c>
      <c r="U88" s="9" t="s">
        <v>27</v>
      </c>
      <c r="V88" s="9" t="s">
        <v>27</v>
      </c>
      <c r="W88" s="9" t="s">
        <v>27</v>
      </c>
      <c r="X88" s="9" t="s">
        <v>27</v>
      </c>
      <c r="Y88" s="9"/>
      <c r="Z88" s="9"/>
      <c r="AA88" s="9"/>
      <c r="AB88" s="9"/>
      <c r="AC88" s="22">
        <f t="shared" si="22"/>
        <v>1646.5</v>
      </c>
      <c r="AD88" s="22">
        <v>25</v>
      </c>
      <c r="AE88" s="22">
        <f t="shared" si="16"/>
        <v>65.86</v>
      </c>
      <c r="AG88" s="8">
        <v>120906339</v>
      </c>
      <c r="AH88" s="9" t="s">
        <v>134</v>
      </c>
      <c r="AI88" s="10">
        <v>91</v>
      </c>
      <c r="AJ88" s="10">
        <v>86</v>
      </c>
      <c r="AK88" s="10">
        <v>75</v>
      </c>
      <c r="AL88" s="10">
        <v>66</v>
      </c>
      <c r="AM88" s="10">
        <v>84</v>
      </c>
      <c r="AN88" s="10">
        <v>88</v>
      </c>
      <c r="AO88" s="10">
        <v>74</v>
      </c>
      <c r="AP88" s="10">
        <v>93</v>
      </c>
      <c r="AQ88" s="8">
        <v>75</v>
      </c>
      <c r="AR88" s="8">
        <v>85</v>
      </c>
      <c r="AS88" s="9" t="s">
        <v>27</v>
      </c>
      <c r="AT88" s="9" t="s">
        <v>27</v>
      </c>
      <c r="AU88" s="9" t="s">
        <v>27</v>
      </c>
      <c r="AV88" s="9" t="s">
        <v>27</v>
      </c>
      <c r="AW88" s="9" t="s">
        <v>27</v>
      </c>
      <c r="AX88" s="9" t="s">
        <v>27</v>
      </c>
      <c r="AY88" s="9" t="s">
        <v>27</v>
      </c>
      <c r="AZ88" s="9"/>
      <c r="BA88" s="9"/>
      <c r="BB88" s="9"/>
      <c r="BC88" s="9"/>
      <c r="BD88" s="9"/>
      <c r="BE88" s="9"/>
      <c r="BF88" s="9"/>
      <c r="BG88" s="9"/>
      <c r="BH88" s="21">
        <f>AI88*1.5+AJ88*2+AK88*2.5+AL88*1.5+AM88*2.5+AN88*2+AO88*3+AP88*2+AQ88*2+AR88*1</f>
        <v>1624</v>
      </c>
      <c r="BI88" s="22">
        <v>20</v>
      </c>
      <c r="BJ88" s="21">
        <f t="shared" si="17"/>
        <v>81.2</v>
      </c>
      <c r="BK88" s="24">
        <f t="shared" si="18"/>
        <v>3270.5</v>
      </c>
      <c r="BL88" s="24">
        <f t="shared" si="19"/>
        <v>45</v>
      </c>
      <c r="BM88" s="25">
        <f t="shared" si="20"/>
        <v>72.677777777777777</v>
      </c>
      <c r="BN88" s="24">
        <v>0</v>
      </c>
      <c r="BO88" s="25">
        <f t="shared" si="21"/>
        <v>72.677777777777777</v>
      </c>
    </row>
    <row r="89" spans="1:67" x14ac:dyDescent="0.15">
      <c r="A89" s="26">
        <v>86</v>
      </c>
      <c r="B89" s="8">
        <v>120906112</v>
      </c>
      <c r="C89" s="13" t="s">
        <v>39</v>
      </c>
      <c r="D89" s="10">
        <v>74</v>
      </c>
      <c r="E89" s="10">
        <v>82</v>
      </c>
      <c r="F89" s="8">
        <v>95</v>
      </c>
      <c r="G89" s="10">
        <v>77</v>
      </c>
      <c r="H89" s="8">
        <v>75</v>
      </c>
      <c r="I89" s="8">
        <v>85</v>
      </c>
      <c r="J89" s="10">
        <v>61</v>
      </c>
      <c r="K89" s="10">
        <v>60</v>
      </c>
      <c r="L89" s="11">
        <v>89</v>
      </c>
      <c r="M89" s="15">
        <v>41</v>
      </c>
      <c r="N89" s="11">
        <v>61</v>
      </c>
      <c r="O89" s="12" t="s">
        <v>27</v>
      </c>
      <c r="P89" s="9" t="s">
        <v>27</v>
      </c>
      <c r="Q89" s="9" t="s">
        <v>27</v>
      </c>
      <c r="R89" s="9" t="s">
        <v>27</v>
      </c>
      <c r="S89" s="9" t="s">
        <v>27</v>
      </c>
      <c r="T89" s="9" t="s">
        <v>27</v>
      </c>
      <c r="U89" s="9" t="s">
        <v>27</v>
      </c>
      <c r="V89" s="9" t="s">
        <v>27</v>
      </c>
      <c r="W89" s="9" t="s">
        <v>27</v>
      </c>
      <c r="X89" s="9" t="s">
        <v>27</v>
      </c>
      <c r="Y89" s="9"/>
      <c r="Z89" s="9"/>
      <c r="AA89" s="9"/>
      <c r="AB89" s="9"/>
      <c r="AC89" s="22">
        <f t="shared" si="22"/>
        <v>1731.5</v>
      </c>
      <c r="AD89" s="22">
        <v>25</v>
      </c>
      <c r="AE89" s="22">
        <f t="shared" si="16"/>
        <v>69.260000000000005</v>
      </c>
      <c r="AG89" s="8">
        <v>120906112</v>
      </c>
      <c r="AH89" s="13" t="s">
        <v>39</v>
      </c>
      <c r="AI89" s="10">
        <v>92</v>
      </c>
      <c r="AJ89" s="10">
        <v>82</v>
      </c>
      <c r="AK89" s="10">
        <v>71</v>
      </c>
      <c r="AL89" s="10">
        <v>60</v>
      </c>
      <c r="AM89" s="10">
        <v>84</v>
      </c>
      <c r="AN89" s="10">
        <v>82</v>
      </c>
      <c r="AO89" s="10">
        <v>56</v>
      </c>
      <c r="AP89" s="10">
        <v>89</v>
      </c>
      <c r="AQ89" s="8">
        <v>75</v>
      </c>
      <c r="AR89" s="8">
        <v>85</v>
      </c>
      <c r="AS89" s="9" t="s">
        <v>27</v>
      </c>
      <c r="AT89" s="9" t="s">
        <v>27</v>
      </c>
      <c r="AU89" s="9" t="s">
        <v>27</v>
      </c>
      <c r="AV89" s="9" t="s">
        <v>27</v>
      </c>
      <c r="AW89" s="9" t="s">
        <v>27</v>
      </c>
      <c r="AX89" s="9" t="s">
        <v>27</v>
      </c>
      <c r="AY89" s="9" t="s">
        <v>27</v>
      </c>
      <c r="AZ89" s="9"/>
      <c r="BA89" s="9"/>
      <c r="BB89" s="9"/>
      <c r="BC89" s="9"/>
      <c r="BD89" s="9"/>
      <c r="BE89" s="9"/>
      <c r="BF89" s="9"/>
      <c r="BG89" s="9"/>
      <c r="BH89" s="21">
        <f>AI89*1.5+AJ89*2+AK89*2.5+AL89*1.5+AM89*2.5+AN89*2+AO89*3+AP89*2+AQ89*2+AR89*1</f>
        <v>1524.5</v>
      </c>
      <c r="BI89" s="22">
        <v>20</v>
      </c>
      <c r="BJ89" s="21">
        <f t="shared" si="17"/>
        <v>76.224999999999994</v>
      </c>
      <c r="BK89" s="24">
        <f t="shared" si="18"/>
        <v>3256</v>
      </c>
      <c r="BL89" s="24">
        <f t="shared" si="19"/>
        <v>45</v>
      </c>
      <c r="BM89" s="25">
        <f t="shared" si="20"/>
        <v>72.355555555555554</v>
      </c>
      <c r="BN89" s="24">
        <v>0</v>
      </c>
      <c r="BO89" s="25">
        <f t="shared" si="21"/>
        <v>72.355555555555554</v>
      </c>
    </row>
    <row r="90" spans="1:67" x14ac:dyDescent="0.15">
      <c r="A90" s="26">
        <v>87</v>
      </c>
      <c r="B90" s="8">
        <v>120906342</v>
      </c>
      <c r="C90" s="13" t="s">
        <v>137</v>
      </c>
      <c r="D90" s="10">
        <v>61</v>
      </c>
      <c r="E90" s="10">
        <v>80</v>
      </c>
      <c r="F90" s="8">
        <v>85</v>
      </c>
      <c r="G90" s="10">
        <v>66</v>
      </c>
      <c r="H90" s="8">
        <v>65</v>
      </c>
      <c r="I90" s="8">
        <v>85</v>
      </c>
      <c r="J90" s="10">
        <v>79</v>
      </c>
      <c r="K90" s="10">
        <v>62</v>
      </c>
      <c r="L90" s="11">
        <v>83</v>
      </c>
      <c r="M90" s="15">
        <v>36</v>
      </c>
      <c r="N90" s="15">
        <v>58</v>
      </c>
      <c r="O90" s="12" t="s">
        <v>27</v>
      </c>
      <c r="P90" s="9" t="s">
        <v>27</v>
      </c>
      <c r="Q90" s="10">
        <v>90</v>
      </c>
      <c r="R90" s="9" t="s">
        <v>27</v>
      </c>
      <c r="S90" s="9" t="s">
        <v>27</v>
      </c>
      <c r="T90" s="9" t="s">
        <v>27</v>
      </c>
      <c r="U90" s="9" t="s">
        <v>27</v>
      </c>
      <c r="V90" s="9" t="s">
        <v>27</v>
      </c>
      <c r="W90" s="9" t="s">
        <v>27</v>
      </c>
      <c r="X90" s="9" t="s">
        <v>27</v>
      </c>
      <c r="Y90" s="9"/>
      <c r="Z90" s="9"/>
      <c r="AA90" s="9"/>
      <c r="AB90" s="9"/>
      <c r="AC90" s="22">
        <f>D90*2.5+E90*3+F90*1+G90*3+H90*1.5+I90*1+J90*2.5+K90*2+L90*2+M90*3.5+N90*3+Q90*2</f>
        <v>1825.5</v>
      </c>
      <c r="AD90" s="22">
        <v>27</v>
      </c>
      <c r="AE90" s="22">
        <f t="shared" si="16"/>
        <v>67.611111111111114</v>
      </c>
      <c r="AG90" s="8">
        <v>120906342</v>
      </c>
      <c r="AH90" s="9" t="s">
        <v>137</v>
      </c>
      <c r="AI90" s="10">
        <v>80</v>
      </c>
      <c r="AJ90" s="10">
        <v>71</v>
      </c>
      <c r="AK90" s="10">
        <v>69</v>
      </c>
      <c r="AL90" s="10">
        <v>72</v>
      </c>
      <c r="AM90" s="10">
        <v>82</v>
      </c>
      <c r="AN90" s="10">
        <v>72</v>
      </c>
      <c r="AO90" s="10">
        <v>71</v>
      </c>
      <c r="AP90" s="10">
        <v>96</v>
      </c>
      <c r="AQ90" s="8">
        <v>95</v>
      </c>
      <c r="AR90" s="8">
        <v>85</v>
      </c>
      <c r="AS90" s="9" t="s">
        <v>27</v>
      </c>
      <c r="AT90" s="9" t="s">
        <v>27</v>
      </c>
      <c r="AU90" s="9" t="s">
        <v>27</v>
      </c>
      <c r="AV90" s="9" t="s">
        <v>27</v>
      </c>
      <c r="AW90" s="9" t="s">
        <v>27</v>
      </c>
      <c r="AX90" s="9" t="s">
        <v>27</v>
      </c>
      <c r="AY90" s="9" t="s">
        <v>27</v>
      </c>
      <c r="AZ90" s="9"/>
      <c r="BA90" s="9"/>
      <c r="BB90" s="9"/>
      <c r="BC90" s="9"/>
      <c r="BD90" s="9"/>
      <c r="BE90" s="9"/>
      <c r="BF90" s="9"/>
      <c r="BG90" s="9"/>
      <c r="BH90" s="21">
        <f>AI90*1.5+AJ90*2+AK90*2.5+AL90*1.5+AM90*2.5+AN90*2+AO90*3+AP90*2+AQ90*2+AR90*1</f>
        <v>1571.5</v>
      </c>
      <c r="BI90" s="22">
        <v>20</v>
      </c>
      <c r="BJ90" s="21">
        <f t="shared" si="17"/>
        <v>78.575000000000003</v>
      </c>
      <c r="BK90" s="24">
        <f t="shared" si="18"/>
        <v>3397</v>
      </c>
      <c r="BL90" s="24">
        <f t="shared" si="19"/>
        <v>47</v>
      </c>
      <c r="BM90" s="25">
        <f t="shared" si="20"/>
        <v>72.276595744680847</v>
      </c>
      <c r="BN90" s="24">
        <v>0</v>
      </c>
      <c r="BO90" s="25">
        <f t="shared" si="21"/>
        <v>72.276595744680847</v>
      </c>
    </row>
    <row r="91" spans="1:67" x14ac:dyDescent="0.15">
      <c r="A91" s="26">
        <v>88</v>
      </c>
      <c r="B91" s="8">
        <v>120906328</v>
      </c>
      <c r="C91" s="13" t="s">
        <v>126</v>
      </c>
      <c r="D91" s="8">
        <v>47</v>
      </c>
      <c r="E91" s="10">
        <v>82</v>
      </c>
      <c r="F91" s="8">
        <v>75</v>
      </c>
      <c r="G91" s="10">
        <v>77</v>
      </c>
      <c r="H91" s="8">
        <v>85</v>
      </c>
      <c r="I91" s="8">
        <v>95</v>
      </c>
      <c r="J91" s="10">
        <v>72</v>
      </c>
      <c r="K91" s="10">
        <v>67</v>
      </c>
      <c r="L91" s="11">
        <v>84</v>
      </c>
      <c r="M91" s="15">
        <v>46</v>
      </c>
      <c r="N91" s="15">
        <v>34</v>
      </c>
      <c r="O91" s="12" t="s">
        <v>27</v>
      </c>
      <c r="P91" s="9" t="s">
        <v>27</v>
      </c>
      <c r="Q91" s="9" t="s">
        <v>27</v>
      </c>
      <c r="R91" s="9" t="s">
        <v>27</v>
      </c>
      <c r="S91" s="9" t="s">
        <v>27</v>
      </c>
      <c r="T91" s="9" t="s">
        <v>27</v>
      </c>
      <c r="U91" s="9" t="s">
        <v>27</v>
      </c>
      <c r="V91" s="9" t="s">
        <v>27</v>
      </c>
      <c r="W91" s="9" t="s">
        <v>27</v>
      </c>
      <c r="X91" s="9" t="s">
        <v>27</v>
      </c>
      <c r="Y91" s="9"/>
      <c r="Z91" s="9"/>
      <c r="AA91" s="9"/>
      <c r="AB91" s="9"/>
      <c r="AC91" s="22">
        <f>D91*2.5+E91*3+F91*1+G91*3+H91*1.5+I91*1+J91*2.5+K91*2+L91*2+M91*3.5+N91*3</f>
        <v>1637</v>
      </c>
      <c r="AD91" s="22">
        <v>25</v>
      </c>
      <c r="AE91" s="22">
        <f t="shared" si="16"/>
        <v>65.48</v>
      </c>
      <c r="AG91" s="8">
        <v>120906328</v>
      </c>
      <c r="AH91" s="9" t="s">
        <v>126</v>
      </c>
      <c r="AI91" s="10">
        <v>90</v>
      </c>
      <c r="AJ91" s="10">
        <v>79</v>
      </c>
      <c r="AK91" s="10">
        <v>77</v>
      </c>
      <c r="AL91" s="10">
        <v>74</v>
      </c>
      <c r="AM91" s="10">
        <v>80</v>
      </c>
      <c r="AN91" s="10">
        <v>88</v>
      </c>
      <c r="AO91" s="10">
        <v>71</v>
      </c>
      <c r="AP91" s="10">
        <v>91</v>
      </c>
      <c r="AQ91" s="8">
        <v>75</v>
      </c>
      <c r="AR91" s="8">
        <v>85</v>
      </c>
      <c r="AS91" s="9" t="s">
        <v>27</v>
      </c>
      <c r="AT91" s="9" t="s">
        <v>27</v>
      </c>
      <c r="AU91" s="9" t="s">
        <v>27</v>
      </c>
      <c r="AV91" s="9" t="s">
        <v>27</v>
      </c>
      <c r="AW91" s="9" t="s">
        <v>27</v>
      </c>
      <c r="AX91" s="9" t="s">
        <v>27</v>
      </c>
      <c r="AY91" s="9" t="s">
        <v>27</v>
      </c>
      <c r="AZ91" s="9"/>
      <c r="BA91" s="9"/>
      <c r="BB91" s="9"/>
      <c r="BC91" s="9"/>
      <c r="BD91" s="9"/>
      <c r="BE91" s="9"/>
      <c r="BF91" s="9"/>
      <c r="BG91" s="9"/>
      <c r="BH91" s="21">
        <f>AI91*1.5+AJ91*2+AK91*2.5+AL91*1.5+AM91*2.5+AN91*2+AO91*3+AP91*2+AQ91*2+AR91*1</f>
        <v>1602.5</v>
      </c>
      <c r="BI91" s="22">
        <v>20</v>
      </c>
      <c r="BJ91" s="21">
        <f t="shared" si="17"/>
        <v>80.125</v>
      </c>
      <c r="BK91" s="24">
        <f t="shared" si="18"/>
        <v>3239.5</v>
      </c>
      <c r="BL91" s="24">
        <f t="shared" si="19"/>
        <v>45</v>
      </c>
      <c r="BM91" s="25">
        <f t="shared" si="20"/>
        <v>71.988888888888894</v>
      </c>
      <c r="BN91" s="24">
        <v>0</v>
      </c>
      <c r="BO91" s="25">
        <f t="shared" si="21"/>
        <v>71.988888888888894</v>
      </c>
    </row>
    <row r="92" spans="1:67" x14ac:dyDescent="0.15">
      <c r="A92" s="26">
        <v>89</v>
      </c>
      <c r="B92" s="8">
        <v>120906209</v>
      </c>
      <c r="C92" s="13" t="s">
        <v>73</v>
      </c>
      <c r="D92" s="10">
        <v>70</v>
      </c>
      <c r="E92" s="10">
        <v>75</v>
      </c>
      <c r="F92" s="8">
        <v>75</v>
      </c>
      <c r="G92" s="10">
        <v>72</v>
      </c>
      <c r="H92" s="8">
        <v>75</v>
      </c>
      <c r="I92" s="8">
        <v>75</v>
      </c>
      <c r="J92" s="10">
        <v>86</v>
      </c>
      <c r="K92" s="8">
        <v>55</v>
      </c>
      <c r="L92" s="11">
        <v>88</v>
      </c>
      <c r="M92" s="15">
        <v>41</v>
      </c>
      <c r="N92" s="11">
        <v>69</v>
      </c>
      <c r="O92" s="12" t="s">
        <v>27</v>
      </c>
      <c r="P92" s="9" t="s">
        <v>27</v>
      </c>
      <c r="Q92" s="9" t="s">
        <v>27</v>
      </c>
      <c r="R92" s="9" t="s">
        <v>27</v>
      </c>
      <c r="S92" s="9" t="s">
        <v>27</v>
      </c>
      <c r="T92" s="9" t="s">
        <v>27</v>
      </c>
      <c r="U92" s="9" t="s">
        <v>27</v>
      </c>
      <c r="V92" s="9" t="s">
        <v>27</v>
      </c>
      <c r="W92" s="9" t="s">
        <v>27</v>
      </c>
      <c r="X92" s="9" t="s">
        <v>27</v>
      </c>
      <c r="Y92" s="9"/>
      <c r="Z92" s="9"/>
      <c r="AA92" s="9"/>
      <c r="AB92" s="9"/>
      <c r="AC92" s="22">
        <f>D92*2.5+E92*3+F92*1+G92*3+H92*1.5+I92*1+J92*2.5+K92*2+L92*2+M92*3.5+N92*3</f>
        <v>1730</v>
      </c>
      <c r="AD92" s="22">
        <v>25</v>
      </c>
      <c r="AE92" s="22">
        <f t="shared" si="16"/>
        <v>69.2</v>
      </c>
      <c r="AG92" s="8">
        <v>120906209</v>
      </c>
      <c r="AH92" s="13" t="s">
        <v>73</v>
      </c>
      <c r="AI92" s="10">
        <v>84</v>
      </c>
      <c r="AJ92" s="10">
        <v>84</v>
      </c>
      <c r="AK92" s="10">
        <v>54</v>
      </c>
      <c r="AL92" s="10">
        <v>81</v>
      </c>
      <c r="AM92" s="10">
        <v>74</v>
      </c>
      <c r="AN92" s="10">
        <v>75</v>
      </c>
      <c r="AO92" s="10">
        <v>71</v>
      </c>
      <c r="AP92" s="10">
        <v>92</v>
      </c>
      <c r="AQ92" s="9" t="s">
        <v>27</v>
      </c>
      <c r="AR92" s="8">
        <v>75</v>
      </c>
      <c r="AS92" s="9" t="s">
        <v>27</v>
      </c>
      <c r="AT92" s="9" t="s">
        <v>27</v>
      </c>
      <c r="AU92" s="9" t="s">
        <v>27</v>
      </c>
      <c r="AV92" s="9" t="s">
        <v>27</v>
      </c>
      <c r="AW92" s="9" t="s">
        <v>27</v>
      </c>
      <c r="AX92" s="9" t="s">
        <v>27</v>
      </c>
      <c r="AY92" s="9" t="s">
        <v>27</v>
      </c>
      <c r="AZ92" s="9"/>
      <c r="BA92" s="9"/>
      <c r="BB92" s="9"/>
      <c r="BC92" s="9"/>
      <c r="BD92" s="9"/>
      <c r="BE92" s="9"/>
      <c r="BF92" s="9"/>
      <c r="BG92" s="9"/>
      <c r="BH92" s="21">
        <f>AI92*1.5+AJ92*2+AK92*2.5+AL92*1.5+AM92*2.5+AN92*2+AO92*3+AP92*2+AR92*1</f>
        <v>1357.5</v>
      </c>
      <c r="BI92" s="22">
        <v>18</v>
      </c>
      <c r="BJ92" s="21">
        <f t="shared" si="17"/>
        <v>75.416666666666671</v>
      </c>
      <c r="BK92" s="24">
        <f t="shared" si="18"/>
        <v>3087.5</v>
      </c>
      <c r="BL92" s="24">
        <f t="shared" si="19"/>
        <v>43</v>
      </c>
      <c r="BM92" s="25">
        <f t="shared" si="20"/>
        <v>71.802325581395351</v>
      </c>
      <c r="BN92" s="24">
        <v>0</v>
      </c>
      <c r="BO92" s="25">
        <f t="shared" si="21"/>
        <v>71.802325581395351</v>
      </c>
    </row>
    <row r="93" spans="1:67" x14ac:dyDescent="0.15">
      <c r="A93" s="10">
        <v>90</v>
      </c>
      <c r="B93" s="8">
        <v>120408131</v>
      </c>
      <c r="C93" s="9" t="s">
        <v>30</v>
      </c>
      <c r="D93" s="8">
        <v>58</v>
      </c>
      <c r="E93" s="10">
        <v>70</v>
      </c>
      <c r="F93" s="8">
        <v>85</v>
      </c>
      <c r="G93" s="10">
        <v>76</v>
      </c>
      <c r="H93" s="8">
        <v>75</v>
      </c>
      <c r="I93" s="8">
        <v>85</v>
      </c>
      <c r="J93" s="10">
        <v>84</v>
      </c>
      <c r="K93" s="8">
        <v>56</v>
      </c>
      <c r="L93" s="11">
        <v>85</v>
      </c>
      <c r="M93" s="11">
        <v>67</v>
      </c>
      <c r="N93" s="15">
        <v>54</v>
      </c>
      <c r="O93" s="12" t="s">
        <v>27</v>
      </c>
      <c r="P93" s="9" t="s">
        <v>27</v>
      </c>
      <c r="Q93" s="9" t="s">
        <v>27</v>
      </c>
      <c r="R93" s="9" t="s">
        <v>27</v>
      </c>
      <c r="S93" s="9" t="s">
        <v>27</v>
      </c>
      <c r="T93" s="9" t="s">
        <v>27</v>
      </c>
      <c r="U93" s="9" t="s">
        <v>31</v>
      </c>
      <c r="V93" s="9" t="s">
        <v>27</v>
      </c>
      <c r="W93" s="9" t="s">
        <v>27</v>
      </c>
      <c r="X93" s="9" t="s">
        <v>27</v>
      </c>
      <c r="Y93" s="9" t="s">
        <v>27</v>
      </c>
      <c r="Z93" s="9" t="s">
        <v>27</v>
      </c>
      <c r="AA93" s="9" t="s">
        <v>27</v>
      </c>
      <c r="AB93" s="9">
        <v>85</v>
      </c>
      <c r="AC93" s="22">
        <f>D93*2.5+E93*3+F93*1+G93*3+H93*1.5+I93*1+J93*2.5+K93*2+L93*2+M93*3.5+N93*3+U93*1+AB93*1</f>
        <v>1924</v>
      </c>
      <c r="AD93" s="22">
        <v>28</v>
      </c>
      <c r="AE93" s="22">
        <f t="shared" si="16"/>
        <v>68.714285714285708</v>
      </c>
      <c r="AG93" s="8">
        <v>120408131</v>
      </c>
      <c r="AH93" s="9" t="s">
        <v>30</v>
      </c>
      <c r="AI93" s="10">
        <v>88</v>
      </c>
      <c r="AJ93" s="10">
        <v>83</v>
      </c>
      <c r="AK93" s="10">
        <v>74</v>
      </c>
      <c r="AL93" s="10">
        <v>60</v>
      </c>
      <c r="AM93" s="10">
        <v>79</v>
      </c>
      <c r="AN93" s="10">
        <v>76</v>
      </c>
      <c r="AO93" s="10">
        <v>64</v>
      </c>
      <c r="AP93" s="10">
        <v>90</v>
      </c>
      <c r="AQ93" s="8">
        <v>85</v>
      </c>
      <c r="AR93" s="9" t="s">
        <v>27</v>
      </c>
      <c r="AS93" s="9" t="s">
        <v>27</v>
      </c>
      <c r="AT93" s="10">
        <v>80</v>
      </c>
      <c r="AU93" s="9" t="s">
        <v>27</v>
      </c>
      <c r="AV93" s="9" t="s">
        <v>27</v>
      </c>
      <c r="AW93" s="9" t="s">
        <v>27</v>
      </c>
      <c r="AX93" s="9" t="s">
        <v>27</v>
      </c>
      <c r="AY93" s="9" t="s">
        <v>27</v>
      </c>
      <c r="AZ93" s="16" t="s">
        <v>27</v>
      </c>
      <c r="BA93" s="16" t="s">
        <v>27</v>
      </c>
      <c r="BB93" s="16" t="s">
        <v>27</v>
      </c>
      <c r="BC93" s="16" t="s">
        <v>27</v>
      </c>
      <c r="BD93" s="16" t="s">
        <v>27</v>
      </c>
      <c r="BE93" s="17">
        <v>60</v>
      </c>
      <c r="BF93" s="16" t="s">
        <v>27</v>
      </c>
      <c r="BG93" s="17">
        <v>71</v>
      </c>
      <c r="BH93" s="21">
        <f>AI93*1.5+AJ93*2+AK93*2.5+AL93*1.5+AM93*2.5+AN93*2+AO93*3+AP93*2+AQ93*2+AT93*2+BE93*3.5+BG93*2.5</f>
        <v>2012</v>
      </c>
      <c r="BI93" s="22">
        <v>27</v>
      </c>
      <c r="BJ93" s="21">
        <f t="shared" si="17"/>
        <v>74.518518518518519</v>
      </c>
      <c r="BK93" s="24">
        <f t="shared" si="18"/>
        <v>3936</v>
      </c>
      <c r="BL93" s="24">
        <f t="shared" si="19"/>
        <v>55</v>
      </c>
      <c r="BM93" s="25">
        <f t="shared" si="20"/>
        <v>71.563636363636363</v>
      </c>
      <c r="BN93" s="24">
        <v>0</v>
      </c>
      <c r="BO93" s="25">
        <f t="shared" si="21"/>
        <v>71.563636363636363</v>
      </c>
    </row>
    <row r="94" spans="1:67" x14ac:dyDescent="0.15">
      <c r="A94" s="26">
        <v>91</v>
      </c>
      <c r="B94" s="8">
        <v>120906326</v>
      </c>
      <c r="C94" s="13" t="s">
        <v>124</v>
      </c>
      <c r="D94" s="8">
        <v>55</v>
      </c>
      <c r="E94" s="10">
        <v>76</v>
      </c>
      <c r="F94" s="8">
        <v>85</v>
      </c>
      <c r="G94" s="10">
        <v>69</v>
      </c>
      <c r="H94" s="8">
        <v>95</v>
      </c>
      <c r="I94" s="8">
        <v>75</v>
      </c>
      <c r="J94" s="10">
        <v>62</v>
      </c>
      <c r="K94" s="8">
        <v>55</v>
      </c>
      <c r="L94" s="11">
        <v>82</v>
      </c>
      <c r="M94" s="15">
        <v>42</v>
      </c>
      <c r="N94" s="15">
        <v>52</v>
      </c>
      <c r="O94" s="12" t="s">
        <v>27</v>
      </c>
      <c r="P94" s="9" t="s">
        <v>27</v>
      </c>
      <c r="Q94" s="9" t="s">
        <v>27</v>
      </c>
      <c r="R94" s="9" t="s">
        <v>27</v>
      </c>
      <c r="S94" s="9" t="s">
        <v>27</v>
      </c>
      <c r="T94" s="9" t="s">
        <v>27</v>
      </c>
      <c r="U94" s="9" t="s">
        <v>27</v>
      </c>
      <c r="V94" s="9" t="s">
        <v>27</v>
      </c>
      <c r="W94" s="9" t="s">
        <v>27</v>
      </c>
      <c r="X94" s="9" t="s">
        <v>27</v>
      </c>
      <c r="Y94" s="9"/>
      <c r="Z94" s="9"/>
      <c r="AA94" s="9"/>
      <c r="AB94" s="9"/>
      <c r="AC94" s="22">
        <f>D94*2.5+E94*3+F94*1+G94*3+H94*1.5+I94*1+J94*2.5+K94*2+L94*2+M94*3.5+N94*3</f>
        <v>1607</v>
      </c>
      <c r="AD94" s="22">
        <v>25</v>
      </c>
      <c r="AE94" s="22">
        <f t="shared" si="16"/>
        <v>64.28</v>
      </c>
      <c r="AG94" s="8">
        <v>120906326</v>
      </c>
      <c r="AH94" s="9" t="s">
        <v>124</v>
      </c>
      <c r="AI94" s="10">
        <v>88</v>
      </c>
      <c r="AJ94" s="10">
        <v>77</v>
      </c>
      <c r="AK94" s="10">
        <v>87</v>
      </c>
      <c r="AL94" s="10">
        <v>68</v>
      </c>
      <c r="AM94" s="10">
        <v>88</v>
      </c>
      <c r="AN94" s="10">
        <v>77</v>
      </c>
      <c r="AO94" s="10">
        <v>70</v>
      </c>
      <c r="AP94" s="10">
        <v>94</v>
      </c>
      <c r="AQ94" s="8">
        <v>75</v>
      </c>
      <c r="AR94" s="8">
        <v>85</v>
      </c>
      <c r="AS94" s="9" t="s">
        <v>27</v>
      </c>
      <c r="AT94" s="9" t="s">
        <v>27</v>
      </c>
      <c r="AU94" s="9" t="s">
        <v>27</v>
      </c>
      <c r="AV94" s="9" t="s">
        <v>27</v>
      </c>
      <c r="AW94" s="9" t="s">
        <v>27</v>
      </c>
      <c r="AX94" s="9" t="s">
        <v>27</v>
      </c>
      <c r="AY94" s="9" t="s">
        <v>27</v>
      </c>
      <c r="AZ94" s="9"/>
      <c r="BA94" s="9"/>
      <c r="BB94" s="9"/>
      <c r="BC94" s="9"/>
      <c r="BD94" s="9"/>
      <c r="BE94" s="9"/>
      <c r="BF94" s="9"/>
      <c r="BG94" s="9"/>
      <c r="BH94" s="21">
        <f t="shared" ref="BH94:BH100" si="23">AI94*1.5+AJ94*2+AK94*2.5+AL94*1.5+AM94*2.5+AN94*2+AO94*3+AP94*2+AQ94*2+AR94*1</f>
        <v>1612.5</v>
      </c>
      <c r="BI94" s="22">
        <v>20</v>
      </c>
      <c r="BJ94" s="21">
        <f t="shared" si="17"/>
        <v>80.625</v>
      </c>
      <c r="BK94" s="24">
        <f t="shared" si="18"/>
        <v>3219.5</v>
      </c>
      <c r="BL94" s="24">
        <f t="shared" si="19"/>
        <v>45</v>
      </c>
      <c r="BM94" s="25">
        <f t="shared" si="20"/>
        <v>71.544444444444451</v>
      </c>
      <c r="BN94" s="24">
        <v>0</v>
      </c>
      <c r="BO94" s="25">
        <f t="shared" si="21"/>
        <v>71.544444444444451</v>
      </c>
    </row>
    <row r="95" spans="1:67" x14ac:dyDescent="0.15">
      <c r="A95" s="26">
        <v>92</v>
      </c>
      <c r="B95" s="8">
        <v>120906133</v>
      </c>
      <c r="C95" s="13" t="s">
        <v>55</v>
      </c>
      <c r="D95" s="10">
        <v>63</v>
      </c>
      <c r="E95" s="10">
        <v>88</v>
      </c>
      <c r="F95" s="8">
        <v>95</v>
      </c>
      <c r="G95" s="8">
        <v>50</v>
      </c>
      <c r="H95" s="8">
        <v>85</v>
      </c>
      <c r="I95" s="8">
        <v>85</v>
      </c>
      <c r="J95" s="10">
        <v>80</v>
      </c>
      <c r="K95" s="8">
        <v>54</v>
      </c>
      <c r="L95" s="11">
        <v>89</v>
      </c>
      <c r="M95" s="11">
        <v>60</v>
      </c>
      <c r="N95" s="15">
        <v>59</v>
      </c>
      <c r="O95" s="12" t="s">
        <v>27</v>
      </c>
      <c r="P95" s="9" t="s">
        <v>27</v>
      </c>
      <c r="Q95" s="9" t="s">
        <v>27</v>
      </c>
      <c r="R95" s="9" t="s">
        <v>27</v>
      </c>
      <c r="S95" s="9" t="s">
        <v>27</v>
      </c>
      <c r="T95" s="9" t="s">
        <v>27</v>
      </c>
      <c r="U95" s="9" t="s">
        <v>27</v>
      </c>
      <c r="V95" s="9" t="s">
        <v>27</v>
      </c>
      <c r="W95" s="9" t="s">
        <v>27</v>
      </c>
      <c r="X95" s="9" t="s">
        <v>27</v>
      </c>
      <c r="Y95" s="9"/>
      <c r="Z95" s="9"/>
      <c r="AA95" s="9"/>
      <c r="AB95" s="9"/>
      <c r="AC95" s="22">
        <f>D95*2.5+E95*3+F95*1+G95*3+H95*1.5+I95*1+J95*2.5+K95*2+L95*2+M95*3.5+N95*3</f>
        <v>1752</v>
      </c>
      <c r="AD95" s="22">
        <v>25</v>
      </c>
      <c r="AE95" s="22">
        <f t="shared" si="16"/>
        <v>70.08</v>
      </c>
      <c r="AG95" s="8">
        <v>120906133</v>
      </c>
      <c r="AH95" s="13" t="s">
        <v>55</v>
      </c>
      <c r="AI95" s="10">
        <v>91</v>
      </c>
      <c r="AJ95" s="10">
        <v>87</v>
      </c>
      <c r="AK95" s="10">
        <v>60</v>
      </c>
      <c r="AL95" s="10">
        <v>69</v>
      </c>
      <c r="AM95" s="10">
        <v>52</v>
      </c>
      <c r="AN95" s="10">
        <v>74</v>
      </c>
      <c r="AO95" s="10">
        <v>76</v>
      </c>
      <c r="AP95" s="10">
        <v>85</v>
      </c>
      <c r="AQ95" s="8">
        <v>75</v>
      </c>
      <c r="AR95" s="8">
        <v>75</v>
      </c>
      <c r="AS95" s="9" t="s">
        <v>27</v>
      </c>
      <c r="AT95" s="9" t="s">
        <v>27</v>
      </c>
      <c r="AU95" s="9" t="s">
        <v>27</v>
      </c>
      <c r="AV95" s="9" t="s">
        <v>27</v>
      </c>
      <c r="AW95" s="9" t="s">
        <v>27</v>
      </c>
      <c r="AX95" s="9" t="s">
        <v>27</v>
      </c>
      <c r="AY95" s="9" t="s">
        <v>27</v>
      </c>
      <c r="AZ95" s="9"/>
      <c r="BA95" s="9"/>
      <c r="BB95" s="9"/>
      <c r="BC95" s="9"/>
      <c r="BD95" s="9"/>
      <c r="BE95" s="9"/>
      <c r="BF95" s="9"/>
      <c r="BG95" s="9"/>
      <c r="BH95" s="21">
        <f t="shared" si="23"/>
        <v>1465</v>
      </c>
      <c r="BI95" s="22">
        <v>20</v>
      </c>
      <c r="BJ95" s="21">
        <f t="shared" si="17"/>
        <v>73.25</v>
      </c>
      <c r="BK95" s="24">
        <f t="shared" si="18"/>
        <v>3217</v>
      </c>
      <c r="BL95" s="24">
        <f t="shared" si="19"/>
        <v>45</v>
      </c>
      <c r="BM95" s="25">
        <f t="shared" si="20"/>
        <v>71.488888888888894</v>
      </c>
      <c r="BN95" s="24">
        <v>0</v>
      </c>
      <c r="BO95" s="25">
        <f t="shared" si="21"/>
        <v>71.488888888888894</v>
      </c>
    </row>
    <row r="96" spans="1:67" x14ac:dyDescent="0.15">
      <c r="A96" s="26">
        <v>93</v>
      </c>
      <c r="B96" s="8">
        <v>120906238</v>
      </c>
      <c r="C96" s="13" t="s">
        <v>94</v>
      </c>
      <c r="D96" s="10">
        <v>65</v>
      </c>
      <c r="E96" s="10">
        <v>76</v>
      </c>
      <c r="F96" s="8">
        <v>75</v>
      </c>
      <c r="G96" s="10">
        <v>77</v>
      </c>
      <c r="H96" s="8">
        <v>85</v>
      </c>
      <c r="I96" s="8">
        <v>85</v>
      </c>
      <c r="J96" s="10">
        <v>69</v>
      </c>
      <c r="K96" s="10">
        <v>60</v>
      </c>
      <c r="L96" s="11">
        <v>79</v>
      </c>
      <c r="M96" s="15">
        <v>39</v>
      </c>
      <c r="N96" s="11">
        <v>65</v>
      </c>
      <c r="O96" s="12" t="s">
        <v>27</v>
      </c>
      <c r="P96" s="9" t="s">
        <v>27</v>
      </c>
      <c r="Q96" s="9" t="s">
        <v>27</v>
      </c>
      <c r="R96" s="9" t="s">
        <v>27</v>
      </c>
      <c r="S96" s="9" t="s">
        <v>27</v>
      </c>
      <c r="T96" s="9" t="s">
        <v>27</v>
      </c>
      <c r="U96" s="9" t="s">
        <v>27</v>
      </c>
      <c r="V96" s="9" t="s">
        <v>27</v>
      </c>
      <c r="W96" s="9" t="s">
        <v>27</v>
      </c>
      <c r="X96" s="9" t="s">
        <v>27</v>
      </c>
      <c r="Y96" s="9"/>
      <c r="Z96" s="9"/>
      <c r="AA96" s="9"/>
      <c r="AB96" s="9"/>
      <c r="AC96" s="22">
        <f>D96*2.5+E96*3+F96*1+G96*3+H96*1.5+I96*1+J96*2.5+K96*2+L96*2+M96*3.5+N96*3</f>
        <v>1691</v>
      </c>
      <c r="AD96" s="22">
        <v>25</v>
      </c>
      <c r="AE96" s="22">
        <f t="shared" si="16"/>
        <v>67.64</v>
      </c>
      <c r="AG96" s="8">
        <v>120906238</v>
      </c>
      <c r="AH96" s="9" t="s">
        <v>94</v>
      </c>
      <c r="AI96" s="10">
        <v>89</v>
      </c>
      <c r="AJ96" s="10">
        <v>79</v>
      </c>
      <c r="AK96" s="10">
        <v>70</v>
      </c>
      <c r="AL96" s="10">
        <v>67</v>
      </c>
      <c r="AM96" s="10">
        <v>82</v>
      </c>
      <c r="AN96" s="10">
        <v>79</v>
      </c>
      <c r="AO96" s="10">
        <v>61</v>
      </c>
      <c r="AP96" s="10">
        <v>81</v>
      </c>
      <c r="AQ96" s="8">
        <v>85</v>
      </c>
      <c r="AR96" s="8">
        <v>75</v>
      </c>
      <c r="AS96" s="9" t="s">
        <v>27</v>
      </c>
      <c r="AT96" s="9" t="s">
        <v>27</v>
      </c>
      <c r="AU96" s="9" t="s">
        <v>27</v>
      </c>
      <c r="AV96" s="9" t="s">
        <v>27</v>
      </c>
      <c r="AW96" s="9" t="s">
        <v>27</v>
      </c>
      <c r="AX96" s="9" t="s">
        <v>27</v>
      </c>
      <c r="AY96" s="9" t="s">
        <v>27</v>
      </c>
      <c r="AZ96" s="9"/>
      <c r="BA96" s="9"/>
      <c r="BB96" s="9"/>
      <c r="BC96" s="9"/>
      <c r="BD96" s="9"/>
      <c r="BE96" s="9"/>
      <c r="BF96" s="9"/>
      <c r="BG96" s="9"/>
      <c r="BH96" s="21">
        <f t="shared" si="23"/>
        <v>1520</v>
      </c>
      <c r="BI96" s="22">
        <v>20</v>
      </c>
      <c r="BJ96" s="21">
        <f t="shared" si="17"/>
        <v>76</v>
      </c>
      <c r="BK96" s="24">
        <f t="shared" si="18"/>
        <v>3211</v>
      </c>
      <c r="BL96" s="24">
        <f t="shared" si="19"/>
        <v>45</v>
      </c>
      <c r="BM96" s="25">
        <f t="shared" si="20"/>
        <v>71.355555555555554</v>
      </c>
      <c r="BN96" s="24">
        <v>0</v>
      </c>
      <c r="BO96" s="25">
        <f t="shared" si="21"/>
        <v>71.355555555555554</v>
      </c>
    </row>
    <row r="97" spans="1:67" x14ac:dyDescent="0.15">
      <c r="A97" s="26">
        <v>94</v>
      </c>
      <c r="B97" s="8">
        <v>120906302</v>
      </c>
      <c r="C97" s="13" t="s">
        <v>101</v>
      </c>
      <c r="D97" s="8">
        <v>49</v>
      </c>
      <c r="E97" s="10">
        <v>82</v>
      </c>
      <c r="F97" s="8">
        <v>85</v>
      </c>
      <c r="G97" s="10">
        <v>65</v>
      </c>
      <c r="H97" s="8">
        <v>75</v>
      </c>
      <c r="I97" s="8">
        <v>85</v>
      </c>
      <c r="J97" s="10">
        <v>80</v>
      </c>
      <c r="K97" s="10">
        <v>60</v>
      </c>
      <c r="L97" s="11">
        <v>84</v>
      </c>
      <c r="M97" s="11">
        <v>74</v>
      </c>
      <c r="N97" s="11">
        <v>66</v>
      </c>
      <c r="O97" s="12" t="s">
        <v>27</v>
      </c>
      <c r="P97" s="9" t="s">
        <v>27</v>
      </c>
      <c r="Q97" s="9" t="s">
        <v>27</v>
      </c>
      <c r="R97" s="9" t="s">
        <v>27</v>
      </c>
      <c r="S97" s="9" t="s">
        <v>27</v>
      </c>
      <c r="T97" s="9" t="s">
        <v>27</v>
      </c>
      <c r="U97" s="9" t="s">
        <v>27</v>
      </c>
      <c r="V97" s="9" t="s">
        <v>27</v>
      </c>
      <c r="W97" s="9" t="s">
        <v>27</v>
      </c>
      <c r="X97" s="9" t="s">
        <v>27</v>
      </c>
      <c r="Y97" s="9"/>
      <c r="Z97" s="9"/>
      <c r="AA97" s="9"/>
      <c r="AB97" s="9"/>
      <c r="AC97" s="22">
        <f>D97*2.5+E97*3+F97*1+G97*3+H97*1.5+I97*1+J97*2.5+K97*2+L97*2+M97*3.5+N97*3</f>
        <v>1791</v>
      </c>
      <c r="AD97" s="22">
        <v>25</v>
      </c>
      <c r="AE97" s="22">
        <f t="shared" si="16"/>
        <v>71.64</v>
      </c>
      <c r="AG97" s="8">
        <v>120906302</v>
      </c>
      <c r="AH97" s="13" t="s">
        <v>101</v>
      </c>
      <c r="AI97" s="10">
        <v>80</v>
      </c>
      <c r="AJ97" s="10">
        <v>67</v>
      </c>
      <c r="AK97" s="10">
        <v>52</v>
      </c>
      <c r="AL97" s="10">
        <v>62</v>
      </c>
      <c r="AM97" s="10">
        <v>88</v>
      </c>
      <c r="AN97" s="10">
        <v>72</v>
      </c>
      <c r="AO97" s="10">
        <v>52</v>
      </c>
      <c r="AP97" s="10">
        <v>89</v>
      </c>
      <c r="AQ97" s="8">
        <v>85</v>
      </c>
      <c r="AR97" s="8">
        <v>75</v>
      </c>
      <c r="AS97" s="9" t="s">
        <v>27</v>
      </c>
      <c r="AT97" s="9" t="s">
        <v>27</v>
      </c>
      <c r="AU97" s="9" t="s">
        <v>27</v>
      </c>
      <c r="AV97" s="9" t="s">
        <v>27</v>
      </c>
      <c r="AW97" s="9" t="s">
        <v>27</v>
      </c>
      <c r="AX97" s="9" t="s">
        <v>27</v>
      </c>
      <c r="AY97" s="9" t="s">
        <v>27</v>
      </c>
      <c r="AZ97" s="9"/>
      <c r="BA97" s="9"/>
      <c r="BB97" s="9"/>
      <c r="BC97" s="9"/>
      <c r="BD97" s="9"/>
      <c r="BE97" s="9"/>
      <c r="BF97" s="9"/>
      <c r="BG97" s="9"/>
      <c r="BH97" s="21">
        <f t="shared" si="23"/>
        <v>1420</v>
      </c>
      <c r="BI97" s="22">
        <v>20</v>
      </c>
      <c r="BJ97" s="21">
        <f t="shared" si="17"/>
        <v>71</v>
      </c>
      <c r="BK97" s="24">
        <f t="shared" si="18"/>
        <v>3211</v>
      </c>
      <c r="BL97" s="24">
        <f t="shared" si="19"/>
        <v>45</v>
      </c>
      <c r="BM97" s="25">
        <f t="shared" si="20"/>
        <v>71.355555555555554</v>
      </c>
      <c r="BN97" s="24">
        <v>0</v>
      </c>
      <c r="BO97" s="25">
        <f t="shared" si="21"/>
        <v>71.355555555555554</v>
      </c>
    </row>
    <row r="98" spans="1:67" x14ac:dyDescent="0.15">
      <c r="A98" s="10">
        <v>95</v>
      </c>
      <c r="B98" s="8">
        <v>120906324</v>
      </c>
      <c r="C98" s="9" t="s">
        <v>121</v>
      </c>
      <c r="D98" s="10">
        <v>64</v>
      </c>
      <c r="E98" s="10">
        <v>74</v>
      </c>
      <c r="F98" s="8">
        <v>85</v>
      </c>
      <c r="G98" s="10">
        <v>72</v>
      </c>
      <c r="H98" s="8">
        <v>85</v>
      </c>
      <c r="I98" s="8">
        <v>85</v>
      </c>
      <c r="J98" s="10">
        <v>73</v>
      </c>
      <c r="K98" s="10">
        <v>76</v>
      </c>
      <c r="L98" s="11">
        <v>76</v>
      </c>
      <c r="M98" s="11">
        <v>68</v>
      </c>
      <c r="N98" s="12" t="s">
        <v>27</v>
      </c>
      <c r="O98" s="12" t="s">
        <v>27</v>
      </c>
      <c r="P98" s="10">
        <v>80</v>
      </c>
      <c r="Q98" s="9" t="s">
        <v>27</v>
      </c>
      <c r="R98" s="9" t="s">
        <v>27</v>
      </c>
      <c r="S98" s="9" t="s">
        <v>27</v>
      </c>
      <c r="T98" s="9" t="s">
        <v>122</v>
      </c>
      <c r="U98" s="9" t="s">
        <v>27</v>
      </c>
      <c r="V98" s="9" t="s">
        <v>27</v>
      </c>
      <c r="W98" s="9" t="s">
        <v>27</v>
      </c>
      <c r="X98" s="9" t="s">
        <v>27</v>
      </c>
      <c r="Y98" s="9"/>
      <c r="Z98" s="9"/>
      <c r="AA98" s="9"/>
      <c r="AB98" s="9"/>
      <c r="AC98" s="22">
        <f>D98*2.5+E98*3+F98*1+G98*3+H98*1.5+I98*1+J98*2.5+K98*2+L98*2+M98*3.5+P98*2+T98*2</f>
        <v>1910</v>
      </c>
      <c r="AD98" s="22">
        <v>29</v>
      </c>
      <c r="AE98" s="22">
        <f t="shared" si="16"/>
        <v>65.862068965517238</v>
      </c>
      <c r="AG98" s="8">
        <v>120906324</v>
      </c>
      <c r="AH98" s="9" t="s">
        <v>121</v>
      </c>
      <c r="AI98" s="10">
        <v>83</v>
      </c>
      <c r="AJ98" s="10">
        <v>80</v>
      </c>
      <c r="AK98" s="10">
        <v>70</v>
      </c>
      <c r="AL98" s="10">
        <v>81</v>
      </c>
      <c r="AM98" s="10">
        <v>80</v>
      </c>
      <c r="AN98" s="10">
        <v>82</v>
      </c>
      <c r="AO98" s="10">
        <v>69</v>
      </c>
      <c r="AP98" s="10">
        <v>80</v>
      </c>
      <c r="AQ98" s="8">
        <v>95</v>
      </c>
      <c r="AR98" s="8">
        <v>75</v>
      </c>
      <c r="AS98" s="9" t="s">
        <v>27</v>
      </c>
      <c r="AT98" s="9" t="s">
        <v>27</v>
      </c>
      <c r="AU98" s="9" t="s">
        <v>27</v>
      </c>
      <c r="AV98" s="9" t="s">
        <v>27</v>
      </c>
      <c r="AW98" s="9" t="s">
        <v>27</v>
      </c>
      <c r="AX98" s="9" t="s">
        <v>27</v>
      </c>
      <c r="AY98" s="9" t="s">
        <v>27</v>
      </c>
      <c r="AZ98" s="9"/>
      <c r="BA98" s="9"/>
      <c r="BB98" s="9"/>
      <c r="BC98" s="9"/>
      <c r="BD98" s="9"/>
      <c r="BE98" s="9"/>
      <c r="BF98" s="9"/>
      <c r="BG98" s="9"/>
      <c r="BH98" s="21">
        <f t="shared" si="23"/>
        <v>1577</v>
      </c>
      <c r="BI98" s="22">
        <v>20</v>
      </c>
      <c r="BJ98" s="21">
        <f t="shared" si="17"/>
        <v>78.849999999999994</v>
      </c>
      <c r="BK98" s="24">
        <f t="shared" si="18"/>
        <v>3487</v>
      </c>
      <c r="BL98" s="24">
        <f t="shared" si="19"/>
        <v>49</v>
      </c>
      <c r="BM98" s="25">
        <f t="shared" si="20"/>
        <v>71.163265306122454</v>
      </c>
      <c r="BN98" s="24">
        <v>0</v>
      </c>
      <c r="BO98" s="25">
        <f t="shared" si="21"/>
        <v>71.163265306122454</v>
      </c>
    </row>
    <row r="99" spans="1:67" x14ac:dyDescent="0.15">
      <c r="A99" s="26">
        <v>96</v>
      </c>
      <c r="B99" s="8">
        <v>120906308</v>
      </c>
      <c r="C99" s="13" t="s">
        <v>106</v>
      </c>
      <c r="D99" s="8">
        <v>53</v>
      </c>
      <c r="E99" s="10">
        <v>66</v>
      </c>
      <c r="F99" s="8">
        <v>85</v>
      </c>
      <c r="G99" s="10">
        <v>60</v>
      </c>
      <c r="H99" s="8">
        <v>65</v>
      </c>
      <c r="I99" s="8">
        <v>75</v>
      </c>
      <c r="J99" s="10">
        <v>75</v>
      </c>
      <c r="K99" s="10">
        <v>62</v>
      </c>
      <c r="L99" s="11">
        <v>89</v>
      </c>
      <c r="M99" s="11">
        <v>66</v>
      </c>
      <c r="N99" s="11">
        <v>65</v>
      </c>
      <c r="O99" s="12" t="s">
        <v>27</v>
      </c>
      <c r="P99" s="9" t="s">
        <v>27</v>
      </c>
      <c r="Q99" s="9" t="s">
        <v>27</v>
      </c>
      <c r="R99" s="9" t="s">
        <v>27</v>
      </c>
      <c r="S99" s="9" t="s">
        <v>27</v>
      </c>
      <c r="T99" s="9" t="s">
        <v>27</v>
      </c>
      <c r="U99" s="9" t="s">
        <v>27</v>
      </c>
      <c r="V99" s="9" t="s">
        <v>27</v>
      </c>
      <c r="W99" s="9" t="s">
        <v>27</v>
      </c>
      <c r="X99" s="9" t="s">
        <v>27</v>
      </c>
      <c r="Y99" s="9"/>
      <c r="Z99" s="9"/>
      <c r="AA99" s="9"/>
      <c r="AB99" s="9"/>
      <c r="AC99" s="22">
        <f>D99*2.5+E99*3+F99*1+G99*3+H99*1.5+I99*1+J99*2.5+K99*2+L99*2+M99*3.5+N99*3</f>
        <v>1683.5</v>
      </c>
      <c r="AD99" s="22">
        <v>25</v>
      </c>
      <c r="AE99" s="22">
        <f t="shared" si="16"/>
        <v>67.34</v>
      </c>
      <c r="AG99" s="8">
        <v>120906308</v>
      </c>
      <c r="AH99" s="9" t="s">
        <v>106</v>
      </c>
      <c r="AI99" s="10">
        <v>88</v>
      </c>
      <c r="AJ99" s="10">
        <v>86</v>
      </c>
      <c r="AK99" s="10">
        <v>60</v>
      </c>
      <c r="AL99" s="10">
        <v>80</v>
      </c>
      <c r="AM99" s="10">
        <v>67</v>
      </c>
      <c r="AN99" s="10">
        <v>76</v>
      </c>
      <c r="AO99" s="10">
        <v>60</v>
      </c>
      <c r="AP99" s="10">
        <v>93</v>
      </c>
      <c r="AQ99" s="8">
        <v>85</v>
      </c>
      <c r="AR99" s="8">
        <v>85</v>
      </c>
      <c r="AS99" s="9" t="s">
        <v>27</v>
      </c>
      <c r="AT99" s="9" t="s">
        <v>27</v>
      </c>
      <c r="AU99" s="9" t="s">
        <v>27</v>
      </c>
      <c r="AV99" s="9" t="s">
        <v>27</v>
      </c>
      <c r="AW99" s="9" t="s">
        <v>27</v>
      </c>
      <c r="AX99" s="9" t="s">
        <v>27</v>
      </c>
      <c r="AY99" s="9" t="s">
        <v>27</v>
      </c>
      <c r="AZ99" s="9"/>
      <c r="BA99" s="9"/>
      <c r="BB99" s="9"/>
      <c r="BC99" s="9"/>
      <c r="BD99" s="9"/>
      <c r="BE99" s="9"/>
      <c r="BF99" s="9"/>
      <c r="BG99" s="9"/>
      <c r="BH99" s="21">
        <f t="shared" si="23"/>
        <v>1514.5</v>
      </c>
      <c r="BI99" s="22">
        <v>20</v>
      </c>
      <c r="BJ99" s="21">
        <f t="shared" si="17"/>
        <v>75.724999999999994</v>
      </c>
      <c r="BK99" s="24">
        <f t="shared" si="18"/>
        <v>3198</v>
      </c>
      <c r="BL99" s="24">
        <f t="shared" si="19"/>
        <v>45</v>
      </c>
      <c r="BM99" s="25">
        <f t="shared" si="20"/>
        <v>71.066666666666663</v>
      </c>
      <c r="BN99" s="24">
        <v>0</v>
      </c>
      <c r="BO99" s="25">
        <f t="shared" si="21"/>
        <v>71.066666666666663</v>
      </c>
    </row>
    <row r="100" spans="1:67" x14ac:dyDescent="0.15">
      <c r="A100" s="26">
        <v>97</v>
      </c>
      <c r="B100" s="8">
        <v>120906330</v>
      </c>
      <c r="C100" s="13" t="s">
        <v>127</v>
      </c>
      <c r="D100" s="8">
        <v>46</v>
      </c>
      <c r="E100" s="10">
        <v>82</v>
      </c>
      <c r="F100" s="8">
        <v>85</v>
      </c>
      <c r="G100" s="10">
        <v>60</v>
      </c>
      <c r="H100" s="8">
        <v>75</v>
      </c>
      <c r="I100" s="8">
        <v>75</v>
      </c>
      <c r="J100" s="10">
        <v>68</v>
      </c>
      <c r="K100" s="10">
        <v>60</v>
      </c>
      <c r="L100" s="11">
        <v>64</v>
      </c>
      <c r="M100" s="11">
        <v>65</v>
      </c>
      <c r="N100" s="11">
        <v>61</v>
      </c>
      <c r="O100" s="12" t="s">
        <v>27</v>
      </c>
      <c r="P100" s="9" t="s">
        <v>27</v>
      </c>
      <c r="Q100" s="9" t="s">
        <v>27</v>
      </c>
      <c r="R100" s="9" t="s">
        <v>27</v>
      </c>
      <c r="S100" s="9" t="s">
        <v>27</v>
      </c>
      <c r="T100" s="9" t="s">
        <v>27</v>
      </c>
      <c r="U100" s="9" t="s">
        <v>27</v>
      </c>
      <c r="V100" s="9" t="s">
        <v>27</v>
      </c>
      <c r="W100" s="9" t="s">
        <v>27</v>
      </c>
      <c r="X100" s="9" t="s">
        <v>27</v>
      </c>
      <c r="Y100" s="9"/>
      <c r="Z100" s="9"/>
      <c r="AA100" s="9"/>
      <c r="AB100" s="9"/>
      <c r="AC100" s="22">
        <f>D100*2.5+E100*3+F100*1+G100*3+H100*1.5+I100*1+J100*2.5+K100*2+L100*2+M100*3.5+N100*3</f>
        <v>1642</v>
      </c>
      <c r="AD100" s="22">
        <v>25</v>
      </c>
      <c r="AE100" s="22">
        <f t="shared" ref="AE100:AE124" si="24">AC100/AD100</f>
        <v>65.680000000000007</v>
      </c>
      <c r="AG100" s="8">
        <v>120906330</v>
      </c>
      <c r="AH100" s="9" t="s">
        <v>127</v>
      </c>
      <c r="AI100" s="10">
        <v>87</v>
      </c>
      <c r="AJ100" s="10">
        <v>80</v>
      </c>
      <c r="AK100" s="10">
        <v>60</v>
      </c>
      <c r="AL100" s="10">
        <v>78</v>
      </c>
      <c r="AM100" s="10">
        <v>90</v>
      </c>
      <c r="AN100" s="10">
        <v>75</v>
      </c>
      <c r="AO100" s="10">
        <v>60</v>
      </c>
      <c r="AP100" s="10">
        <v>91</v>
      </c>
      <c r="AQ100" s="8">
        <v>85</v>
      </c>
      <c r="AR100" s="8">
        <v>75</v>
      </c>
      <c r="AS100" s="9" t="s">
        <v>27</v>
      </c>
      <c r="AT100" s="9" t="s">
        <v>27</v>
      </c>
      <c r="AU100" s="9" t="s">
        <v>27</v>
      </c>
      <c r="AV100" s="9" t="s">
        <v>27</v>
      </c>
      <c r="AW100" s="9" t="s">
        <v>27</v>
      </c>
      <c r="AX100" s="9" t="s">
        <v>27</v>
      </c>
      <c r="AY100" s="9" t="s">
        <v>27</v>
      </c>
      <c r="AZ100" s="9"/>
      <c r="BA100" s="9"/>
      <c r="BB100" s="9"/>
      <c r="BC100" s="9"/>
      <c r="BD100" s="9"/>
      <c r="BE100" s="9"/>
      <c r="BF100" s="9"/>
      <c r="BG100" s="9"/>
      <c r="BH100" s="21">
        <f t="shared" si="23"/>
        <v>1539.5</v>
      </c>
      <c r="BI100" s="22">
        <v>20</v>
      </c>
      <c r="BJ100" s="21">
        <f t="shared" ref="BJ100:BJ124" si="25">BH100/BI100</f>
        <v>76.974999999999994</v>
      </c>
      <c r="BK100" s="24">
        <f t="shared" ref="BK100:BK124" si="26">BH100+AC100</f>
        <v>3181.5</v>
      </c>
      <c r="BL100" s="24">
        <f t="shared" ref="BL100:BL124" si="27">BI100+AD100</f>
        <v>45</v>
      </c>
      <c r="BM100" s="25">
        <f t="shared" ref="BM100:BM124" si="28">BK100/BL100</f>
        <v>70.7</v>
      </c>
      <c r="BN100" s="24">
        <v>0</v>
      </c>
      <c r="BO100" s="25">
        <f t="shared" ref="BO100:BO124" si="29">BM100+BN100</f>
        <v>70.7</v>
      </c>
    </row>
    <row r="101" spans="1:67" x14ac:dyDescent="0.15">
      <c r="A101" s="26">
        <v>98</v>
      </c>
      <c r="B101" s="8">
        <v>120906127</v>
      </c>
      <c r="C101" s="13" t="s">
        <v>50</v>
      </c>
      <c r="D101" s="10">
        <v>70</v>
      </c>
      <c r="E101" s="10">
        <v>85</v>
      </c>
      <c r="F101" s="8">
        <v>85</v>
      </c>
      <c r="G101" s="10">
        <v>77</v>
      </c>
      <c r="H101" s="8">
        <v>85</v>
      </c>
      <c r="I101" s="8">
        <v>85</v>
      </c>
      <c r="J101" s="10">
        <v>93</v>
      </c>
      <c r="K101" s="10">
        <v>67</v>
      </c>
      <c r="L101" s="11">
        <v>95</v>
      </c>
      <c r="M101" s="15">
        <v>30</v>
      </c>
      <c r="N101" s="15">
        <v>58</v>
      </c>
      <c r="O101" s="12" t="s">
        <v>27</v>
      </c>
      <c r="P101" s="9" t="s">
        <v>27</v>
      </c>
      <c r="Q101" s="9" t="s">
        <v>27</v>
      </c>
      <c r="R101" s="9" t="s">
        <v>27</v>
      </c>
      <c r="S101" s="9" t="s">
        <v>27</v>
      </c>
      <c r="T101" s="9" t="s">
        <v>27</v>
      </c>
      <c r="U101" s="9" t="s">
        <v>27</v>
      </c>
      <c r="V101" s="9" t="s">
        <v>27</v>
      </c>
      <c r="W101" s="9" t="s">
        <v>27</v>
      </c>
      <c r="X101" s="9" t="s">
        <v>27</v>
      </c>
      <c r="Y101" s="9"/>
      <c r="Z101" s="9"/>
      <c r="AA101" s="9"/>
      <c r="AB101" s="9"/>
      <c r="AC101" s="22">
        <f>D101*2.5+E101*3+F101*1+G101*3+H101*1.5+I101*1+J101*2.5+K101*2+L101*2+M101*3.5+N101*3</f>
        <v>1794</v>
      </c>
      <c r="AD101" s="22">
        <v>25</v>
      </c>
      <c r="AE101" s="22">
        <f t="shared" si="24"/>
        <v>71.760000000000005</v>
      </c>
      <c r="AG101" s="8">
        <v>120906127</v>
      </c>
      <c r="AH101" s="13" t="s">
        <v>50</v>
      </c>
      <c r="AI101" s="10">
        <v>85</v>
      </c>
      <c r="AJ101" s="10">
        <v>79</v>
      </c>
      <c r="AK101" s="10">
        <v>60</v>
      </c>
      <c r="AL101" s="10">
        <v>62</v>
      </c>
      <c r="AM101" s="10">
        <v>57</v>
      </c>
      <c r="AN101" s="10">
        <v>61</v>
      </c>
      <c r="AO101" s="10">
        <v>60</v>
      </c>
      <c r="AP101" s="10">
        <v>96</v>
      </c>
      <c r="AQ101" s="8">
        <v>75</v>
      </c>
      <c r="AR101" s="9" t="s">
        <v>27</v>
      </c>
      <c r="AS101" s="9" t="s">
        <v>27</v>
      </c>
      <c r="AT101" s="9" t="s">
        <v>27</v>
      </c>
      <c r="AU101" s="9" t="s">
        <v>27</v>
      </c>
      <c r="AV101" s="9" t="s">
        <v>27</v>
      </c>
      <c r="AW101" s="9" t="s">
        <v>27</v>
      </c>
      <c r="AX101" s="9" t="s">
        <v>27</v>
      </c>
      <c r="AY101" s="9" t="s">
        <v>27</v>
      </c>
      <c r="AZ101" s="9"/>
      <c r="BA101" s="9"/>
      <c r="BB101" s="9"/>
      <c r="BC101" s="9"/>
      <c r="BD101" s="9"/>
      <c r="BE101" s="9"/>
      <c r="BF101" s="9"/>
      <c r="BG101" s="9"/>
      <c r="BH101" s="21">
        <f>AI101*1.5+AJ101*2+AK101*2.5+AL101*1.5+AM101*2.5+AN101*2+AO101*3+AP101*2+AQ101*2</f>
        <v>1315</v>
      </c>
      <c r="BI101" s="22">
        <v>19</v>
      </c>
      <c r="BJ101" s="21">
        <f t="shared" si="25"/>
        <v>69.21052631578948</v>
      </c>
      <c r="BK101" s="24">
        <f t="shared" si="26"/>
        <v>3109</v>
      </c>
      <c r="BL101" s="24">
        <f t="shared" si="27"/>
        <v>44</v>
      </c>
      <c r="BM101" s="25">
        <f t="shared" si="28"/>
        <v>70.659090909090907</v>
      </c>
      <c r="BN101" s="24">
        <v>0</v>
      </c>
      <c r="BO101" s="25">
        <f t="shared" si="29"/>
        <v>70.659090909090907</v>
      </c>
    </row>
    <row r="102" spans="1:67" x14ac:dyDescent="0.15">
      <c r="A102" s="26">
        <v>99</v>
      </c>
      <c r="B102" s="8">
        <v>120906208</v>
      </c>
      <c r="C102" s="13" t="s">
        <v>72</v>
      </c>
      <c r="D102" s="8">
        <v>53</v>
      </c>
      <c r="E102" s="10">
        <v>76</v>
      </c>
      <c r="F102" s="8">
        <v>65</v>
      </c>
      <c r="G102" s="10">
        <v>62</v>
      </c>
      <c r="H102" s="8">
        <v>85</v>
      </c>
      <c r="I102" s="8">
        <v>85</v>
      </c>
      <c r="J102" s="10">
        <v>79</v>
      </c>
      <c r="K102" s="10">
        <v>60</v>
      </c>
      <c r="L102" s="11">
        <v>89</v>
      </c>
      <c r="M102" s="11">
        <v>60</v>
      </c>
      <c r="N102" s="11">
        <v>65</v>
      </c>
      <c r="O102" s="12" t="s">
        <v>27</v>
      </c>
      <c r="P102" s="9" t="s">
        <v>27</v>
      </c>
      <c r="Q102" s="9" t="s">
        <v>27</v>
      </c>
      <c r="R102" s="9" t="s">
        <v>27</v>
      </c>
      <c r="S102" s="9" t="s">
        <v>27</v>
      </c>
      <c r="T102" s="9" t="s">
        <v>27</v>
      </c>
      <c r="U102" s="9" t="s">
        <v>27</v>
      </c>
      <c r="V102" s="9" t="s">
        <v>27</v>
      </c>
      <c r="W102" s="9" t="s">
        <v>27</v>
      </c>
      <c r="X102" s="9" t="s">
        <v>27</v>
      </c>
      <c r="Y102" s="9"/>
      <c r="Z102" s="9"/>
      <c r="AA102" s="9"/>
      <c r="AB102" s="9"/>
      <c r="AC102" s="22">
        <f>D102*2.5+E102*3+F102*1+G102*3+H102*1.5+I102*1+J102*2.5+K102*2+L102*2+M102*3.5+N102*3</f>
        <v>1724.5</v>
      </c>
      <c r="AD102" s="22">
        <v>25</v>
      </c>
      <c r="AE102" s="22">
        <f t="shared" si="24"/>
        <v>68.98</v>
      </c>
      <c r="AG102" s="8">
        <v>120906208</v>
      </c>
      <c r="AH102" s="13" t="s">
        <v>72</v>
      </c>
      <c r="AI102" s="10">
        <v>92</v>
      </c>
      <c r="AJ102" s="10">
        <v>82</v>
      </c>
      <c r="AK102" s="10">
        <v>63</v>
      </c>
      <c r="AL102" s="10">
        <v>75</v>
      </c>
      <c r="AM102" s="10">
        <v>73</v>
      </c>
      <c r="AN102" s="9" t="s">
        <v>27</v>
      </c>
      <c r="AO102" s="10">
        <v>47</v>
      </c>
      <c r="AP102" s="10">
        <v>95</v>
      </c>
      <c r="AQ102" s="8">
        <v>75</v>
      </c>
      <c r="AR102" s="8">
        <v>75</v>
      </c>
      <c r="AS102" s="9" t="s">
        <v>27</v>
      </c>
      <c r="AT102" s="9" t="s">
        <v>27</v>
      </c>
      <c r="AU102" s="9" t="s">
        <v>27</v>
      </c>
      <c r="AV102" s="9" t="s">
        <v>27</v>
      </c>
      <c r="AW102" s="9" t="s">
        <v>27</v>
      </c>
      <c r="AX102" s="9" t="s">
        <v>27</v>
      </c>
      <c r="AY102" s="9" t="s">
        <v>27</v>
      </c>
      <c r="AZ102" s="9"/>
      <c r="BA102" s="9"/>
      <c r="BB102" s="9"/>
      <c r="BC102" s="9"/>
      <c r="BD102" s="9"/>
      <c r="BE102" s="9"/>
      <c r="BF102" s="9"/>
      <c r="BG102" s="9"/>
      <c r="BH102" s="21">
        <f>AI102*1.5+AJ102*2+AK102*2.5+AL102*1.5+AM102*2.5+AO102*3+AP102*2+AQ102*2+AR102*1</f>
        <v>1310.5</v>
      </c>
      <c r="BI102" s="22">
        <v>18</v>
      </c>
      <c r="BJ102" s="21">
        <f t="shared" si="25"/>
        <v>72.805555555555557</v>
      </c>
      <c r="BK102" s="24">
        <f t="shared" si="26"/>
        <v>3035</v>
      </c>
      <c r="BL102" s="24">
        <f t="shared" si="27"/>
        <v>43</v>
      </c>
      <c r="BM102" s="25">
        <f t="shared" si="28"/>
        <v>70.581395348837205</v>
      </c>
      <c r="BN102" s="24">
        <v>0</v>
      </c>
      <c r="BO102" s="25">
        <f t="shared" si="29"/>
        <v>70.581395348837205</v>
      </c>
    </row>
    <row r="103" spans="1:67" x14ac:dyDescent="0.15">
      <c r="A103" s="26">
        <v>100</v>
      </c>
      <c r="B103" s="8">
        <v>120906143</v>
      </c>
      <c r="C103" s="13" t="s">
        <v>63</v>
      </c>
      <c r="D103" s="10">
        <v>60</v>
      </c>
      <c r="E103" s="10">
        <v>79</v>
      </c>
      <c r="F103" s="8">
        <v>85</v>
      </c>
      <c r="G103" s="8">
        <v>54</v>
      </c>
      <c r="H103" s="8">
        <v>75</v>
      </c>
      <c r="I103" s="8">
        <v>85</v>
      </c>
      <c r="J103" s="10">
        <v>79</v>
      </c>
      <c r="K103" s="10">
        <v>70</v>
      </c>
      <c r="L103" s="11">
        <v>80</v>
      </c>
      <c r="M103" s="15">
        <v>47</v>
      </c>
      <c r="N103" s="11">
        <v>72</v>
      </c>
      <c r="O103" s="12" t="s">
        <v>27</v>
      </c>
      <c r="P103" s="9" t="s">
        <v>27</v>
      </c>
      <c r="Q103" s="10">
        <v>88</v>
      </c>
      <c r="R103" s="9" t="s">
        <v>27</v>
      </c>
      <c r="S103" s="9" t="s">
        <v>27</v>
      </c>
      <c r="T103" s="9" t="s">
        <v>27</v>
      </c>
      <c r="U103" s="9" t="s">
        <v>27</v>
      </c>
      <c r="V103" s="9" t="s">
        <v>27</v>
      </c>
      <c r="W103" s="9" t="s">
        <v>27</v>
      </c>
      <c r="X103" s="9" t="s">
        <v>27</v>
      </c>
      <c r="Y103" s="9"/>
      <c r="Z103" s="9"/>
      <c r="AA103" s="9"/>
      <c r="AB103" s="9"/>
      <c r="AC103" s="22">
        <f>D103*2.5+E103*3+F103*1+G103*3+H103*1.5+I103*1+J103*2.5+K103*2+L103*2+M103*3.5+N103*3+Q103*2</f>
        <v>1885.5</v>
      </c>
      <c r="AD103" s="22">
        <v>27</v>
      </c>
      <c r="AE103" s="22">
        <f t="shared" si="24"/>
        <v>69.833333333333329</v>
      </c>
      <c r="AG103" s="8">
        <v>120906143</v>
      </c>
      <c r="AH103" s="9" t="s">
        <v>63</v>
      </c>
      <c r="AI103" s="10">
        <v>88</v>
      </c>
      <c r="AJ103" s="10">
        <v>87</v>
      </c>
      <c r="AK103" s="10">
        <v>61</v>
      </c>
      <c r="AL103" s="10">
        <v>60</v>
      </c>
      <c r="AM103" s="10">
        <v>73</v>
      </c>
      <c r="AN103" s="10">
        <v>77</v>
      </c>
      <c r="AO103" s="10">
        <v>74</v>
      </c>
      <c r="AP103" s="10">
        <v>61</v>
      </c>
      <c r="AQ103" s="8">
        <v>65</v>
      </c>
      <c r="AR103" s="9" t="s">
        <v>27</v>
      </c>
      <c r="AS103" s="9" t="s">
        <v>27</v>
      </c>
      <c r="AT103" s="9" t="s">
        <v>27</v>
      </c>
      <c r="AU103" s="9" t="s">
        <v>27</v>
      </c>
      <c r="AV103" s="9" t="s">
        <v>27</v>
      </c>
      <c r="AW103" s="9" t="s">
        <v>27</v>
      </c>
      <c r="AX103" s="9" t="s">
        <v>27</v>
      </c>
      <c r="AY103" s="9" t="s">
        <v>27</v>
      </c>
      <c r="AZ103" s="9"/>
      <c r="BA103" s="9"/>
      <c r="BB103" s="9"/>
      <c r="BC103" s="9"/>
      <c r="BD103" s="9"/>
      <c r="BE103" s="9"/>
      <c r="BF103" s="9"/>
      <c r="BG103" s="9"/>
      <c r="BH103" s="21">
        <f>AI103*1.5+AJ103*2+AK103*2.5+AL103*1.5+AM103*2.5+AN103*2+AO103*3+AP103*2+AQ103*2</f>
        <v>1359</v>
      </c>
      <c r="BI103" s="22">
        <v>19</v>
      </c>
      <c r="BJ103" s="21">
        <f t="shared" si="25"/>
        <v>71.526315789473685</v>
      </c>
      <c r="BK103" s="24">
        <f t="shared" si="26"/>
        <v>3244.5</v>
      </c>
      <c r="BL103" s="24">
        <f t="shared" si="27"/>
        <v>46</v>
      </c>
      <c r="BM103" s="25">
        <f t="shared" si="28"/>
        <v>70.532608695652172</v>
      </c>
      <c r="BN103" s="24">
        <v>0</v>
      </c>
      <c r="BO103" s="25">
        <f t="shared" si="29"/>
        <v>70.532608695652172</v>
      </c>
    </row>
    <row r="104" spans="1:67" x14ac:dyDescent="0.15">
      <c r="A104" s="26">
        <v>101</v>
      </c>
      <c r="B104" s="8">
        <v>120906305</v>
      </c>
      <c r="C104" s="13" t="s">
        <v>103</v>
      </c>
      <c r="D104" s="8">
        <v>49</v>
      </c>
      <c r="E104" s="10">
        <v>74</v>
      </c>
      <c r="F104" s="8">
        <v>85</v>
      </c>
      <c r="G104" s="10">
        <v>67</v>
      </c>
      <c r="H104" s="8">
        <v>75</v>
      </c>
      <c r="I104" s="8">
        <v>75</v>
      </c>
      <c r="J104" s="10">
        <v>85</v>
      </c>
      <c r="K104" s="10">
        <v>60</v>
      </c>
      <c r="L104" s="11">
        <v>82</v>
      </c>
      <c r="M104" s="11">
        <v>65</v>
      </c>
      <c r="N104" s="15">
        <v>45</v>
      </c>
      <c r="O104" s="12" t="s">
        <v>27</v>
      </c>
      <c r="P104" s="9" t="s">
        <v>27</v>
      </c>
      <c r="Q104" s="9" t="s">
        <v>27</v>
      </c>
      <c r="R104" s="9" t="s">
        <v>27</v>
      </c>
      <c r="S104" s="9" t="s">
        <v>27</v>
      </c>
      <c r="T104" s="9" t="s">
        <v>27</v>
      </c>
      <c r="U104" s="9" t="s">
        <v>27</v>
      </c>
      <c r="V104" s="9" t="s">
        <v>27</v>
      </c>
      <c r="W104" s="9" t="s">
        <v>27</v>
      </c>
      <c r="X104" s="9" t="s">
        <v>27</v>
      </c>
      <c r="Y104" s="9"/>
      <c r="Z104" s="9"/>
      <c r="AA104" s="9"/>
      <c r="AB104" s="9"/>
      <c r="AC104" s="22">
        <f>D104*2.5+E104*3+F104*1+G104*3+H104*1.5+I104*1+J104*2.5+K104*2+L104*2+M104*3.5+N104*3</f>
        <v>1677</v>
      </c>
      <c r="AD104" s="22">
        <v>25</v>
      </c>
      <c r="AE104" s="22">
        <f t="shared" si="24"/>
        <v>67.08</v>
      </c>
      <c r="AG104" s="8">
        <v>120906305</v>
      </c>
      <c r="AH104" s="9" t="s">
        <v>103</v>
      </c>
      <c r="AI104" s="10">
        <v>87</v>
      </c>
      <c r="AJ104" s="10">
        <v>75</v>
      </c>
      <c r="AK104" s="10">
        <v>61</v>
      </c>
      <c r="AL104" s="10">
        <v>72</v>
      </c>
      <c r="AM104" s="10">
        <v>78</v>
      </c>
      <c r="AN104" s="10">
        <v>74</v>
      </c>
      <c r="AO104" s="10">
        <v>60</v>
      </c>
      <c r="AP104" s="10">
        <v>91</v>
      </c>
      <c r="AQ104" s="8">
        <v>85</v>
      </c>
      <c r="AR104" s="8">
        <v>75</v>
      </c>
      <c r="AS104" s="9" t="s">
        <v>27</v>
      </c>
      <c r="AT104" s="9" t="s">
        <v>27</v>
      </c>
      <c r="AU104" s="9" t="s">
        <v>27</v>
      </c>
      <c r="AV104" s="9" t="s">
        <v>27</v>
      </c>
      <c r="AW104" s="9" t="s">
        <v>27</v>
      </c>
      <c r="AX104" s="9" t="s">
        <v>27</v>
      </c>
      <c r="AY104" s="9" t="s">
        <v>27</v>
      </c>
      <c r="AZ104" s="9"/>
      <c r="BA104" s="9"/>
      <c r="BB104" s="9"/>
      <c r="BC104" s="9"/>
      <c r="BD104" s="9"/>
      <c r="BE104" s="9"/>
      <c r="BF104" s="9"/>
      <c r="BG104" s="9"/>
      <c r="BH104" s="21">
        <f>AI104*1.5+AJ104*2+AK104*2.5+AL104*1.5+AM104*2.5+AN104*2+AO104*3+AP104*2+AQ104*2+AR104*1</f>
        <v>1491</v>
      </c>
      <c r="BI104" s="22">
        <v>20</v>
      </c>
      <c r="BJ104" s="21">
        <f t="shared" si="25"/>
        <v>74.55</v>
      </c>
      <c r="BK104" s="24">
        <f t="shared" si="26"/>
        <v>3168</v>
      </c>
      <c r="BL104" s="24">
        <f t="shared" si="27"/>
        <v>45</v>
      </c>
      <c r="BM104" s="25">
        <f t="shared" si="28"/>
        <v>70.400000000000006</v>
      </c>
      <c r="BN104" s="24">
        <v>0</v>
      </c>
      <c r="BO104" s="25">
        <f t="shared" si="29"/>
        <v>70.400000000000006</v>
      </c>
    </row>
    <row r="105" spans="1:67" x14ac:dyDescent="0.15">
      <c r="A105" s="26">
        <v>102</v>
      </c>
      <c r="B105" s="8">
        <v>120906128</v>
      </c>
      <c r="C105" s="13" t="s">
        <v>51</v>
      </c>
      <c r="D105" s="8">
        <v>42</v>
      </c>
      <c r="E105" s="10">
        <v>77</v>
      </c>
      <c r="F105" s="8">
        <v>75</v>
      </c>
      <c r="G105" s="10">
        <v>71</v>
      </c>
      <c r="H105" s="8">
        <v>95</v>
      </c>
      <c r="I105" s="8">
        <v>75</v>
      </c>
      <c r="J105" s="10">
        <v>73</v>
      </c>
      <c r="K105" s="10">
        <v>62</v>
      </c>
      <c r="L105" s="11">
        <v>92</v>
      </c>
      <c r="M105" s="15">
        <v>40</v>
      </c>
      <c r="N105" s="11">
        <v>63</v>
      </c>
      <c r="O105" s="12" t="s">
        <v>27</v>
      </c>
      <c r="P105" s="9" t="s">
        <v>27</v>
      </c>
      <c r="Q105" s="9" t="s">
        <v>27</v>
      </c>
      <c r="R105" s="9" t="s">
        <v>27</v>
      </c>
      <c r="S105" s="9" t="s">
        <v>27</v>
      </c>
      <c r="T105" s="9" t="s">
        <v>27</v>
      </c>
      <c r="U105" s="9" t="s">
        <v>27</v>
      </c>
      <c r="V105" s="9" t="s">
        <v>27</v>
      </c>
      <c r="W105" s="9" t="s">
        <v>27</v>
      </c>
      <c r="X105" s="9" t="s">
        <v>27</v>
      </c>
      <c r="Y105" s="9"/>
      <c r="Z105" s="9"/>
      <c r="AA105" s="9"/>
      <c r="AB105" s="9"/>
      <c r="AC105" s="22">
        <f>D105*2.5+E105*3+F105*1+G105*3+H105*1.5+I105*1+J105*2.5+K105*2+L105*2+M105*3.5+N105*3</f>
        <v>1661</v>
      </c>
      <c r="AD105" s="22">
        <v>25</v>
      </c>
      <c r="AE105" s="22">
        <f t="shared" si="24"/>
        <v>66.44</v>
      </c>
      <c r="AG105" s="8">
        <v>120906128</v>
      </c>
      <c r="AH105" s="9" t="s">
        <v>51</v>
      </c>
      <c r="AI105" s="10">
        <v>84</v>
      </c>
      <c r="AJ105" s="10">
        <v>78</v>
      </c>
      <c r="AK105" s="10">
        <v>63</v>
      </c>
      <c r="AL105" s="10">
        <v>77</v>
      </c>
      <c r="AM105" s="10">
        <v>65</v>
      </c>
      <c r="AN105" s="10">
        <v>83</v>
      </c>
      <c r="AO105" s="10">
        <v>65</v>
      </c>
      <c r="AP105" s="10">
        <v>92</v>
      </c>
      <c r="AQ105" s="8">
        <v>85</v>
      </c>
      <c r="AR105" s="9" t="s">
        <v>27</v>
      </c>
      <c r="AS105" s="9" t="s">
        <v>27</v>
      </c>
      <c r="AT105" s="9" t="s">
        <v>27</v>
      </c>
      <c r="AU105" s="9" t="s">
        <v>27</v>
      </c>
      <c r="AV105" s="9" t="s">
        <v>27</v>
      </c>
      <c r="AW105" s="9" t="s">
        <v>27</v>
      </c>
      <c r="AX105" s="9" t="s">
        <v>27</v>
      </c>
      <c r="AY105" s="9" t="s">
        <v>27</v>
      </c>
      <c r="AZ105" s="9"/>
      <c r="BA105" s="9"/>
      <c r="BB105" s="9"/>
      <c r="BC105" s="9"/>
      <c r="BD105" s="9"/>
      <c r="BE105" s="9"/>
      <c r="BF105" s="9"/>
      <c r="BG105" s="9"/>
      <c r="BH105" s="21">
        <f>AI105*1.5+AJ105*2+AK105*2.5+AL105*1.5+AM105*2.5+AN105*2+AO105*3+AP105*2+AQ105*2</f>
        <v>1432.5</v>
      </c>
      <c r="BI105" s="22">
        <v>19</v>
      </c>
      <c r="BJ105" s="21">
        <f t="shared" si="25"/>
        <v>75.39473684210526</v>
      </c>
      <c r="BK105" s="24">
        <f t="shared" si="26"/>
        <v>3093.5</v>
      </c>
      <c r="BL105" s="24">
        <f t="shared" si="27"/>
        <v>44</v>
      </c>
      <c r="BM105" s="25">
        <f t="shared" si="28"/>
        <v>70.306818181818187</v>
      </c>
      <c r="BN105" s="24">
        <v>0</v>
      </c>
      <c r="BO105" s="25">
        <f t="shared" si="29"/>
        <v>70.306818181818187</v>
      </c>
    </row>
    <row r="106" spans="1:67" x14ac:dyDescent="0.15">
      <c r="A106" s="26">
        <v>103</v>
      </c>
      <c r="B106" s="8">
        <v>120906130</v>
      </c>
      <c r="C106" s="13" t="s">
        <v>52</v>
      </c>
      <c r="D106" s="10">
        <v>68</v>
      </c>
      <c r="E106" s="10">
        <v>78</v>
      </c>
      <c r="F106" s="8">
        <v>95</v>
      </c>
      <c r="G106" s="10">
        <v>67</v>
      </c>
      <c r="H106" s="8">
        <v>65</v>
      </c>
      <c r="I106" s="8">
        <v>75</v>
      </c>
      <c r="J106" s="10">
        <v>61</v>
      </c>
      <c r="K106" s="8">
        <v>54</v>
      </c>
      <c r="L106" s="11">
        <v>89</v>
      </c>
      <c r="M106" s="15">
        <v>31</v>
      </c>
      <c r="N106" s="15">
        <v>51</v>
      </c>
      <c r="O106" s="12" t="s">
        <v>27</v>
      </c>
      <c r="P106" s="9" t="s">
        <v>27</v>
      </c>
      <c r="Q106" s="9" t="s">
        <v>27</v>
      </c>
      <c r="R106" s="9" t="s">
        <v>27</v>
      </c>
      <c r="S106" s="9" t="s">
        <v>27</v>
      </c>
      <c r="T106" s="9" t="s">
        <v>27</v>
      </c>
      <c r="U106" s="9" t="s">
        <v>27</v>
      </c>
      <c r="V106" s="9" t="s">
        <v>27</v>
      </c>
      <c r="W106" s="9" t="s">
        <v>27</v>
      </c>
      <c r="X106" s="9" t="s">
        <v>27</v>
      </c>
      <c r="Y106" s="9"/>
      <c r="Z106" s="9"/>
      <c r="AA106" s="9"/>
      <c r="AB106" s="9"/>
      <c r="AC106" s="22">
        <f>D106*2.5+E106*3+F106*1+G106*3+H106*1.5+I106*1+J106*2.5+K106*2+L106*2+M106*3.5+N106*3</f>
        <v>1572.5</v>
      </c>
      <c r="AD106" s="22">
        <v>25</v>
      </c>
      <c r="AE106" s="22">
        <f t="shared" si="24"/>
        <v>62.9</v>
      </c>
      <c r="AG106" s="8">
        <v>120906130</v>
      </c>
      <c r="AH106" s="9" t="s">
        <v>52</v>
      </c>
      <c r="AI106" s="10">
        <v>85</v>
      </c>
      <c r="AJ106" s="10">
        <v>87</v>
      </c>
      <c r="AK106" s="10">
        <v>60</v>
      </c>
      <c r="AL106" s="10">
        <v>68</v>
      </c>
      <c r="AM106" s="10">
        <v>90</v>
      </c>
      <c r="AN106" s="10">
        <v>79</v>
      </c>
      <c r="AO106" s="10">
        <v>86</v>
      </c>
      <c r="AP106" s="10">
        <v>92</v>
      </c>
      <c r="AQ106" s="8">
        <v>65</v>
      </c>
      <c r="AR106" s="8">
        <v>75</v>
      </c>
      <c r="AS106" s="9" t="s">
        <v>27</v>
      </c>
      <c r="AT106" s="9" t="s">
        <v>27</v>
      </c>
      <c r="AU106" s="9" t="s">
        <v>27</v>
      </c>
      <c r="AV106" s="9" t="s">
        <v>27</v>
      </c>
      <c r="AW106" s="9" t="s">
        <v>27</v>
      </c>
      <c r="AX106" s="9" t="s">
        <v>27</v>
      </c>
      <c r="AY106" s="9" t="s">
        <v>27</v>
      </c>
      <c r="AZ106" s="9"/>
      <c r="BA106" s="9"/>
      <c r="BB106" s="9"/>
      <c r="BC106" s="9"/>
      <c r="BD106" s="9"/>
      <c r="BE106" s="9"/>
      <c r="BF106" s="9"/>
      <c r="BG106" s="9"/>
      <c r="BH106" s="21">
        <f>AI106*1.5+AJ106*2+AK106*2.5+AL106*1.5+AM106*2.5+AN106*2+AO106*3+AP106*2+AQ106*2+AR106*1</f>
        <v>1583.5</v>
      </c>
      <c r="BI106" s="22">
        <v>20</v>
      </c>
      <c r="BJ106" s="21">
        <f t="shared" si="25"/>
        <v>79.174999999999997</v>
      </c>
      <c r="BK106" s="24">
        <f t="shared" si="26"/>
        <v>3156</v>
      </c>
      <c r="BL106" s="24">
        <f t="shared" si="27"/>
        <v>45</v>
      </c>
      <c r="BM106" s="25">
        <f t="shared" si="28"/>
        <v>70.13333333333334</v>
      </c>
      <c r="BN106" s="24">
        <v>0</v>
      </c>
      <c r="BO106" s="25">
        <f t="shared" si="29"/>
        <v>70.13333333333334</v>
      </c>
    </row>
    <row r="107" spans="1:67" x14ac:dyDescent="0.15">
      <c r="A107" s="26">
        <v>104</v>
      </c>
      <c r="B107" s="8">
        <v>120906325</v>
      </c>
      <c r="C107" s="13" t="s">
        <v>123</v>
      </c>
      <c r="D107" s="10">
        <v>60</v>
      </c>
      <c r="E107" s="10">
        <v>80</v>
      </c>
      <c r="F107" s="8">
        <v>85</v>
      </c>
      <c r="G107" s="10">
        <v>74</v>
      </c>
      <c r="H107" s="8">
        <v>75</v>
      </c>
      <c r="I107" s="8">
        <v>75</v>
      </c>
      <c r="J107" s="8">
        <v>48</v>
      </c>
      <c r="K107" s="8">
        <v>50</v>
      </c>
      <c r="L107" s="11">
        <v>82</v>
      </c>
      <c r="M107" s="15">
        <v>32</v>
      </c>
      <c r="N107" s="15">
        <v>58</v>
      </c>
      <c r="O107" s="12" t="s">
        <v>27</v>
      </c>
      <c r="P107" s="9" t="s">
        <v>27</v>
      </c>
      <c r="Q107" s="9" t="s">
        <v>27</v>
      </c>
      <c r="R107" s="9" t="s">
        <v>27</v>
      </c>
      <c r="S107" s="9" t="s">
        <v>27</v>
      </c>
      <c r="T107" s="9" t="s">
        <v>27</v>
      </c>
      <c r="U107" s="9" t="s">
        <v>27</v>
      </c>
      <c r="V107" s="9" t="s">
        <v>27</v>
      </c>
      <c r="W107" s="9" t="s">
        <v>27</v>
      </c>
      <c r="X107" s="9" t="s">
        <v>27</v>
      </c>
      <c r="Y107" s="9"/>
      <c r="Z107" s="9"/>
      <c r="AA107" s="9"/>
      <c r="AB107" s="9"/>
      <c r="AC107" s="22">
        <f>D107*2.5+E107*3+F107*1+G107*3+H107*1.5+I107*1+J107*2.5+K107*2+L107*2+M107*3.5+N107*3</f>
        <v>1554.5</v>
      </c>
      <c r="AD107" s="22">
        <v>25</v>
      </c>
      <c r="AE107" s="22">
        <f t="shared" si="24"/>
        <v>62.18</v>
      </c>
      <c r="AG107" s="8">
        <v>120906325</v>
      </c>
      <c r="AH107" s="9" t="s">
        <v>123</v>
      </c>
      <c r="AI107" s="10">
        <v>89</v>
      </c>
      <c r="AJ107" s="10">
        <v>78</v>
      </c>
      <c r="AK107" s="10">
        <v>80</v>
      </c>
      <c r="AL107" s="10">
        <v>78</v>
      </c>
      <c r="AM107" s="10">
        <v>80</v>
      </c>
      <c r="AN107" s="10">
        <v>84</v>
      </c>
      <c r="AO107" s="10">
        <v>68</v>
      </c>
      <c r="AP107" s="10">
        <v>82</v>
      </c>
      <c r="AQ107" s="8">
        <v>85</v>
      </c>
      <c r="AR107" s="8">
        <v>85</v>
      </c>
      <c r="AS107" s="9" t="s">
        <v>27</v>
      </c>
      <c r="AT107" s="9" t="s">
        <v>27</v>
      </c>
      <c r="AU107" s="9" t="s">
        <v>27</v>
      </c>
      <c r="AV107" s="9" t="s">
        <v>27</v>
      </c>
      <c r="AW107" s="9" t="s">
        <v>27</v>
      </c>
      <c r="AX107" s="9" t="s">
        <v>27</v>
      </c>
      <c r="AY107" s="9" t="s">
        <v>27</v>
      </c>
      <c r="AZ107" s="9"/>
      <c r="BA107" s="9"/>
      <c r="BB107" s="9"/>
      <c r="BC107" s="9"/>
      <c r="BD107" s="9"/>
      <c r="BE107" s="9"/>
      <c r="BF107" s="9"/>
      <c r="BG107" s="9"/>
      <c r="BH107" s="21">
        <f>AI107*1.5+AJ107*2+AK107*2.5+AL107*1.5+AM107*2.5+AN107*2+AO107*3+AP107*2+AQ107*2+AR107*1</f>
        <v>1597.5</v>
      </c>
      <c r="BI107" s="22">
        <v>20</v>
      </c>
      <c r="BJ107" s="21">
        <f t="shared" si="25"/>
        <v>79.875</v>
      </c>
      <c r="BK107" s="24">
        <f t="shared" si="26"/>
        <v>3152</v>
      </c>
      <c r="BL107" s="24">
        <f t="shared" si="27"/>
        <v>45</v>
      </c>
      <c r="BM107" s="25">
        <f t="shared" si="28"/>
        <v>70.044444444444451</v>
      </c>
      <c r="BN107" s="24">
        <v>0</v>
      </c>
      <c r="BO107" s="25">
        <f t="shared" si="29"/>
        <v>70.044444444444451</v>
      </c>
    </row>
    <row r="108" spans="1:67" x14ac:dyDescent="0.15">
      <c r="A108" s="10">
        <v>105</v>
      </c>
      <c r="B108" s="8">
        <v>120906202</v>
      </c>
      <c r="C108" s="9" t="s">
        <v>68</v>
      </c>
      <c r="D108" s="10">
        <v>67</v>
      </c>
      <c r="E108" s="10">
        <v>92</v>
      </c>
      <c r="F108" s="8">
        <v>65</v>
      </c>
      <c r="G108" s="9" t="s">
        <v>27</v>
      </c>
      <c r="H108" s="8">
        <v>75</v>
      </c>
      <c r="I108" s="8">
        <v>85</v>
      </c>
      <c r="J108" s="10">
        <v>89</v>
      </c>
      <c r="K108" s="10">
        <v>60</v>
      </c>
      <c r="L108" s="11">
        <v>87</v>
      </c>
      <c r="M108" s="11">
        <v>83</v>
      </c>
      <c r="N108" s="11">
        <v>70</v>
      </c>
      <c r="O108" s="12" t="s">
        <v>27</v>
      </c>
      <c r="P108" s="9" t="s">
        <v>27</v>
      </c>
      <c r="Q108" s="9" t="s">
        <v>27</v>
      </c>
      <c r="R108" s="9" t="s">
        <v>27</v>
      </c>
      <c r="S108" s="9" t="s">
        <v>27</v>
      </c>
      <c r="T108" s="9" t="s">
        <v>27</v>
      </c>
      <c r="U108" s="9" t="s">
        <v>27</v>
      </c>
      <c r="V108" s="9" t="s">
        <v>27</v>
      </c>
      <c r="W108" s="9" t="s">
        <v>27</v>
      </c>
      <c r="X108" s="9" t="s">
        <v>27</v>
      </c>
      <c r="Y108" s="9"/>
      <c r="Z108" s="9"/>
      <c r="AA108" s="9"/>
      <c r="AB108" s="9"/>
      <c r="AC108" s="22">
        <f>D108*2.5+E108*3+F108*1+H108*1.5+I108*1+J108*2.5+K108*2+L108*2+M108*3.5+N108*3</f>
        <v>1723</v>
      </c>
      <c r="AD108" s="22">
        <v>25</v>
      </c>
      <c r="AE108" s="22">
        <f t="shared" si="24"/>
        <v>68.92</v>
      </c>
      <c r="AG108" s="8">
        <v>120906202</v>
      </c>
      <c r="AH108" s="9" t="s">
        <v>68</v>
      </c>
      <c r="AI108" s="10">
        <v>88</v>
      </c>
      <c r="AJ108" s="10">
        <v>72</v>
      </c>
      <c r="AK108" s="10">
        <v>72</v>
      </c>
      <c r="AL108" s="10">
        <v>79</v>
      </c>
      <c r="AM108" s="10">
        <v>90</v>
      </c>
      <c r="AN108" s="9" t="s">
        <v>27</v>
      </c>
      <c r="AO108" s="10">
        <v>66</v>
      </c>
      <c r="AP108" s="10">
        <v>93</v>
      </c>
      <c r="AQ108" s="8">
        <v>75</v>
      </c>
      <c r="AR108" s="8">
        <v>85</v>
      </c>
      <c r="AS108" s="9" t="s">
        <v>27</v>
      </c>
      <c r="AT108" s="9" t="s">
        <v>27</v>
      </c>
      <c r="AU108" s="9" t="s">
        <v>27</v>
      </c>
      <c r="AV108" s="9" t="s">
        <v>27</v>
      </c>
      <c r="AW108" s="9" t="s">
        <v>27</v>
      </c>
      <c r="AX108" s="9" t="s">
        <v>27</v>
      </c>
      <c r="AY108" s="9" t="s">
        <v>27</v>
      </c>
      <c r="AZ108" s="9"/>
      <c r="BA108" s="9"/>
      <c r="BB108" s="9"/>
      <c r="BC108" s="9"/>
      <c r="BD108" s="9"/>
      <c r="BE108" s="9"/>
      <c r="BF108" s="9"/>
      <c r="BG108" s="9"/>
      <c r="BH108" s="21">
        <f>AI108*1.5+AJ108*2+AK108*2.5+AL108*1.5+AM108*2.5+AO108*3+AP108*2+AQ108*2+AR108*1</f>
        <v>1418.5</v>
      </c>
      <c r="BI108" s="22">
        <v>20</v>
      </c>
      <c r="BJ108" s="21">
        <f t="shared" si="25"/>
        <v>70.924999999999997</v>
      </c>
      <c r="BK108" s="24">
        <f t="shared" si="26"/>
        <v>3141.5</v>
      </c>
      <c r="BL108" s="24">
        <f t="shared" si="27"/>
        <v>45</v>
      </c>
      <c r="BM108" s="25">
        <f t="shared" si="28"/>
        <v>69.811111111111117</v>
      </c>
      <c r="BN108" s="24">
        <v>0</v>
      </c>
      <c r="BO108" s="25">
        <f t="shared" si="29"/>
        <v>69.811111111111117</v>
      </c>
    </row>
    <row r="109" spans="1:67" x14ac:dyDescent="0.15">
      <c r="A109" s="10">
        <v>106</v>
      </c>
      <c r="B109" s="8">
        <v>120909220</v>
      </c>
      <c r="C109" s="9" t="s">
        <v>142</v>
      </c>
      <c r="D109" s="8">
        <v>24</v>
      </c>
      <c r="E109" s="10">
        <v>86</v>
      </c>
      <c r="F109" s="8">
        <v>75</v>
      </c>
      <c r="G109" s="10">
        <v>74</v>
      </c>
      <c r="H109" s="8">
        <v>65</v>
      </c>
      <c r="I109" s="8">
        <v>75</v>
      </c>
      <c r="J109" s="10">
        <v>71</v>
      </c>
      <c r="K109" s="10">
        <v>67</v>
      </c>
      <c r="L109" s="11">
        <v>83</v>
      </c>
      <c r="M109" s="11">
        <v>68</v>
      </c>
      <c r="N109" s="15">
        <v>58</v>
      </c>
      <c r="O109" s="12" t="s">
        <v>27</v>
      </c>
      <c r="P109" s="9" t="s">
        <v>27</v>
      </c>
      <c r="Q109" s="9" t="s">
        <v>27</v>
      </c>
      <c r="R109" s="9" t="s">
        <v>27</v>
      </c>
      <c r="S109" s="9" t="s">
        <v>27</v>
      </c>
      <c r="T109" s="9" t="s">
        <v>27</v>
      </c>
      <c r="U109" s="9" t="s">
        <v>27</v>
      </c>
      <c r="V109" s="9" t="s">
        <v>27</v>
      </c>
      <c r="W109" s="9" t="s">
        <v>27</v>
      </c>
      <c r="X109" s="9" t="s">
        <v>27</v>
      </c>
      <c r="Y109" s="9" t="s">
        <v>27</v>
      </c>
      <c r="Z109" s="9" t="s">
        <v>27</v>
      </c>
      <c r="AA109" s="9" t="s">
        <v>27</v>
      </c>
      <c r="AB109" s="9" t="s">
        <v>27</v>
      </c>
      <c r="AC109" s="22">
        <f t="shared" ref="AC109:AC115" si="30">D109*2.5+E109*3+F109*1+G109*3+H109*1.5+I109*1+J109*2.5+K109*2+L109*2+M109*3.5+N109*3</f>
        <v>1677</v>
      </c>
      <c r="AD109" s="22">
        <v>25</v>
      </c>
      <c r="AE109" s="22">
        <f t="shared" si="24"/>
        <v>67.08</v>
      </c>
      <c r="AG109" s="8">
        <v>120909220</v>
      </c>
      <c r="AH109" s="9" t="s">
        <v>142</v>
      </c>
      <c r="AI109" s="10">
        <v>81</v>
      </c>
      <c r="AJ109" s="10">
        <v>68</v>
      </c>
      <c r="AK109" s="10">
        <v>73</v>
      </c>
      <c r="AL109" s="10">
        <v>62</v>
      </c>
      <c r="AM109" s="10">
        <v>87</v>
      </c>
      <c r="AN109" s="10">
        <v>63</v>
      </c>
      <c r="AO109" s="10">
        <v>66</v>
      </c>
      <c r="AP109" s="10">
        <v>90</v>
      </c>
      <c r="AQ109" s="8">
        <v>65</v>
      </c>
      <c r="AR109" s="8">
        <v>75</v>
      </c>
      <c r="AS109" s="9" t="s">
        <v>27</v>
      </c>
      <c r="AT109" s="9" t="s">
        <v>27</v>
      </c>
      <c r="AU109" s="9" t="s">
        <v>27</v>
      </c>
      <c r="AV109" s="9" t="s">
        <v>27</v>
      </c>
      <c r="AW109" s="8">
        <v>65</v>
      </c>
      <c r="AX109" s="9" t="s">
        <v>27</v>
      </c>
      <c r="AY109" s="9" t="s">
        <v>27</v>
      </c>
      <c r="AZ109" s="16"/>
      <c r="BA109" s="16"/>
      <c r="BB109" s="17">
        <v>77</v>
      </c>
      <c r="BC109" s="17"/>
      <c r="BD109" s="16">
        <v>65</v>
      </c>
      <c r="BE109" s="16"/>
      <c r="BF109" s="17"/>
      <c r="BG109" s="17">
        <v>64</v>
      </c>
      <c r="BH109" s="21">
        <f>AI109*1.5+AJ109*2+AK109*2.5+AL109*1.5+AM109*2.5+AN109*2+AO109*3+AP109*2+AQ109*2+AR109*1+AW109*1+BB109*2+BD109*1+BG109*2.5</f>
        <v>1903.5</v>
      </c>
      <c r="BI109" s="22">
        <v>26.5</v>
      </c>
      <c r="BJ109" s="21">
        <f t="shared" si="25"/>
        <v>71.830188679245282</v>
      </c>
      <c r="BK109" s="24">
        <f t="shared" si="26"/>
        <v>3580.5</v>
      </c>
      <c r="BL109" s="24">
        <f t="shared" si="27"/>
        <v>51.5</v>
      </c>
      <c r="BM109" s="25">
        <f t="shared" si="28"/>
        <v>69.524271844660191</v>
      </c>
      <c r="BN109" s="24">
        <v>0</v>
      </c>
      <c r="BO109" s="25">
        <f t="shared" si="29"/>
        <v>69.524271844660191</v>
      </c>
    </row>
    <row r="110" spans="1:67" x14ac:dyDescent="0.15">
      <c r="A110" s="26">
        <v>107</v>
      </c>
      <c r="B110" s="8">
        <v>120906205</v>
      </c>
      <c r="C110" s="13" t="s">
        <v>70</v>
      </c>
      <c r="D110" s="8">
        <v>44</v>
      </c>
      <c r="E110" s="10">
        <v>71</v>
      </c>
      <c r="F110" s="8">
        <v>85</v>
      </c>
      <c r="G110" s="10">
        <v>78</v>
      </c>
      <c r="H110" s="8">
        <v>95</v>
      </c>
      <c r="I110" s="8">
        <v>75</v>
      </c>
      <c r="J110" s="10">
        <v>74</v>
      </c>
      <c r="K110" s="10">
        <v>68</v>
      </c>
      <c r="L110" s="11">
        <v>83</v>
      </c>
      <c r="M110" s="15">
        <v>38</v>
      </c>
      <c r="N110" s="11">
        <v>63</v>
      </c>
      <c r="O110" s="12" t="s">
        <v>27</v>
      </c>
      <c r="P110" s="9" t="s">
        <v>27</v>
      </c>
      <c r="Q110" s="9" t="s">
        <v>27</v>
      </c>
      <c r="R110" s="9" t="s">
        <v>27</v>
      </c>
      <c r="S110" s="9" t="s">
        <v>27</v>
      </c>
      <c r="T110" s="9" t="s">
        <v>27</v>
      </c>
      <c r="U110" s="9" t="s">
        <v>27</v>
      </c>
      <c r="V110" s="9" t="s">
        <v>27</v>
      </c>
      <c r="W110" s="9" t="s">
        <v>27</v>
      </c>
      <c r="X110" s="9" t="s">
        <v>27</v>
      </c>
      <c r="Y110" s="9"/>
      <c r="Z110" s="9"/>
      <c r="AA110" s="9"/>
      <c r="AB110" s="9"/>
      <c r="AC110" s="22">
        <f t="shared" si="30"/>
        <v>1668.5</v>
      </c>
      <c r="AD110" s="22">
        <v>25</v>
      </c>
      <c r="AE110" s="22">
        <f t="shared" si="24"/>
        <v>66.739999999999995</v>
      </c>
      <c r="AG110" s="8">
        <v>120906205</v>
      </c>
      <c r="AH110" s="13" t="s">
        <v>70</v>
      </c>
      <c r="AI110" s="10">
        <v>86</v>
      </c>
      <c r="AJ110" s="10">
        <v>74</v>
      </c>
      <c r="AK110" s="10">
        <v>46</v>
      </c>
      <c r="AL110" s="10">
        <v>63</v>
      </c>
      <c r="AM110" s="10">
        <v>89</v>
      </c>
      <c r="AN110" s="10">
        <v>84</v>
      </c>
      <c r="AO110" s="10">
        <v>53</v>
      </c>
      <c r="AP110" s="10">
        <v>95</v>
      </c>
      <c r="AQ110" s="8">
        <v>75</v>
      </c>
      <c r="AR110" s="8">
        <v>75</v>
      </c>
      <c r="AS110" s="9" t="s">
        <v>27</v>
      </c>
      <c r="AT110" s="9" t="s">
        <v>27</v>
      </c>
      <c r="AU110" s="9" t="s">
        <v>27</v>
      </c>
      <c r="AV110" s="9" t="s">
        <v>27</v>
      </c>
      <c r="AW110" s="9" t="s">
        <v>27</v>
      </c>
      <c r="AX110" s="9" t="s">
        <v>27</v>
      </c>
      <c r="AY110" s="9" t="s">
        <v>27</v>
      </c>
      <c r="AZ110" s="9"/>
      <c r="BA110" s="9"/>
      <c r="BB110" s="9"/>
      <c r="BC110" s="9"/>
      <c r="BD110" s="9"/>
      <c r="BE110" s="9"/>
      <c r="BF110" s="9"/>
      <c r="BG110" s="9"/>
      <c r="BH110" s="21">
        <f>AI110*1.5+AJ110*2+AK110*2.5+AL110*1.5+AM110*2.5+AN110*2+AO110*3+AP110*2+AQ110*2+AR110*1</f>
        <v>1451</v>
      </c>
      <c r="BI110" s="22">
        <v>20</v>
      </c>
      <c r="BJ110" s="21">
        <f t="shared" si="25"/>
        <v>72.55</v>
      </c>
      <c r="BK110" s="24">
        <f t="shared" si="26"/>
        <v>3119.5</v>
      </c>
      <c r="BL110" s="24">
        <f t="shared" si="27"/>
        <v>45</v>
      </c>
      <c r="BM110" s="25">
        <f t="shared" si="28"/>
        <v>69.322222222222223</v>
      </c>
      <c r="BN110" s="24">
        <v>0</v>
      </c>
      <c r="BO110" s="25">
        <f t="shared" si="29"/>
        <v>69.322222222222223</v>
      </c>
    </row>
    <row r="111" spans="1:67" x14ac:dyDescent="0.15">
      <c r="A111" s="26">
        <v>108</v>
      </c>
      <c r="B111" s="8">
        <v>120906232</v>
      </c>
      <c r="C111" s="13" t="s">
        <v>88</v>
      </c>
      <c r="D111" s="8">
        <v>50</v>
      </c>
      <c r="E111" s="10">
        <v>75</v>
      </c>
      <c r="F111" s="8">
        <v>95</v>
      </c>
      <c r="G111" s="10">
        <v>65</v>
      </c>
      <c r="H111" s="8">
        <v>75</v>
      </c>
      <c r="I111" s="8">
        <v>85</v>
      </c>
      <c r="J111" s="8">
        <v>53</v>
      </c>
      <c r="K111" s="10">
        <v>60</v>
      </c>
      <c r="L111" s="11">
        <v>76</v>
      </c>
      <c r="M111" s="15">
        <v>40</v>
      </c>
      <c r="N111" s="11">
        <v>61</v>
      </c>
      <c r="O111" s="12" t="s">
        <v>27</v>
      </c>
      <c r="P111" s="9" t="s">
        <v>27</v>
      </c>
      <c r="Q111" s="9" t="s">
        <v>27</v>
      </c>
      <c r="R111" s="9" t="s">
        <v>27</v>
      </c>
      <c r="S111" s="9" t="s">
        <v>27</v>
      </c>
      <c r="T111" s="9" t="s">
        <v>27</v>
      </c>
      <c r="U111" s="9" t="s">
        <v>27</v>
      </c>
      <c r="V111" s="9" t="s">
        <v>27</v>
      </c>
      <c r="W111" s="9" t="s">
        <v>27</v>
      </c>
      <c r="X111" s="9" t="s">
        <v>27</v>
      </c>
      <c r="Y111" s="9"/>
      <c r="Z111" s="9"/>
      <c r="AA111" s="9"/>
      <c r="AB111" s="9"/>
      <c r="AC111" s="22">
        <f t="shared" si="30"/>
        <v>1565</v>
      </c>
      <c r="AD111" s="22">
        <v>25</v>
      </c>
      <c r="AE111" s="22">
        <f t="shared" si="24"/>
        <v>62.6</v>
      </c>
      <c r="AG111" s="8">
        <v>120906232</v>
      </c>
      <c r="AH111" s="13" t="s">
        <v>88</v>
      </c>
      <c r="AI111" s="10">
        <v>91</v>
      </c>
      <c r="AJ111" s="10">
        <v>88</v>
      </c>
      <c r="AK111" s="10">
        <v>46</v>
      </c>
      <c r="AL111" s="10">
        <v>83</v>
      </c>
      <c r="AM111" s="10">
        <v>89</v>
      </c>
      <c r="AN111" s="10">
        <v>86</v>
      </c>
      <c r="AO111" s="10">
        <v>63</v>
      </c>
      <c r="AP111" s="10">
        <v>76</v>
      </c>
      <c r="AQ111" s="8">
        <v>75</v>
      </c>
      <c r="AR111" s="8">
        <v>85</v>
      </c>
      <c r="AS111" s="9" t="s">
        <v>27</v>
      </c>
      <c r="AT111" s="9" t="s">
        <v>27</v>
      </c>
      <c r="AU111" s="9" t="s">
        <v>27</v>
      </c>
      <c r="AV111" s="9" t="s">
        <v>27</v>
      </c>
      <c r="AW111" s="9" t="s">
        <v>27</v>
      </c>
      <c r="AX111" s="9" t="s">
        <v>27</v>
      </c>
      <c r="AY111" s="9" t="s">
        <v>27</v>
      </c>
      <c r="AZ111" s="9"/>
      <c r="BA111" s="9"/>
      <c r="BB111" s="9"/>
      <c r="BC111" s="9"/>
      <c r="BD111" s="9"/>
      <c r="BE111" s="9"/>
      <c r="BF111" s="9"/>
      <c r="BG111" s="9"/>
      <c r="BH111" s="21">
        <f>AI111*1.5+AJ111*2+AK111*2.5+AL111*1.5+AM111*2.5+AN111*2+AO111*3+AP111*2+AQ111*2+AR111*1</f>
        <v>1522.5</v>
      </c>
      <c r="BI111" s="22">
        <v>20</v>
      </c>
      <c r="BJ111" s="21">
        <f t="shared" si="25"/>
        <v>76.125</v>
      </c>
      <c r="BK111" s="24">
        <f t="shared" si="26"/>
        <v>3087.5</v>
      </c>
      <c r="BL111" s="24">
        <f t="shared" si="27"/>
        <v>45</v>
      </c>
      <c r="BM111" s="25">
        <f t="shared" si="28"/>
        <v>68.611111111111114</v>
      </c>
      <c r="BN111" s="24">
        <v>0.5</v>
      </c>
      <c r="BO111" s="25">
        <f t="shared" si="29"/>
        <v>69.111111111111114</v>
      </c>
    </row>
    <row r="112" spans="1:67" x14ac:dyDescent="0.15">
      <c r="A112" s="26">
        <v>109</v>
      </c>
      <c r="B112" s="8">
        <v>120906135</v>
      </c>
      <c r="C112" s="13" t="s">
        <v>57</v>
      </c>
      <c r="D112" s="10">
        <v>65</v>
      </c>
      <c r="E112" s="10">
        <v>84</v>
      </c>
      <c r="F112" s="8">
        <v>95</v>
      </c>
      <c r="G112" s="10">
        <v>69</v>
      </c>
      <c r="H112" s="8">
        <v>85</v>
      </c>
      <c r="I112" s="8">
        <v>75</v>
      </c>
      <c r="J112" s="10">
        <v>60</v>
      </c>
      <c r="K112" s="10">
        <v>62</v>
      </c>
      <c r="L112" s="11">
        <v>84</v>
      </c>
      <c r="M112" s="15">
        <v>44</v>
      </c>
      <c r="N112" s="15">
        <v>52</v>
      </c>
      <c r="O112" s="12" t="s">
        <v>27</v>
      </c>
      <c r="P112" s="9" t="s">
        <v>27</v>
      </c>
      <c r="Q112" s="9" t="s">
        <v>27</v>
      </c>
      <c r="R112" s="9" t="s">
        <v>27</v>
      </c>
      <c r="S112" s="9" t="s">
        <v>27</v>
      </c>
      <c r="T112" s="9" t="s">
        <v>27</v>
      </c>
      <c r="U112" s="9" t="s">
        <v>27</v>
      </c>
      <c r="V112" s="9" t="s">
        <v>27</v>
      </c>
      <c r="W112" s="9" t="s">
        <v>27</v>
      </c>
      <c r="X112" s="9" t="s">
        <v>27</v>
      </c>
      <c r="Y112" s="9"/>
      <c r="Z112" s="9"/>
      <c r="AA112" s="9"/>
      <c r="AB112" s="9"/>
      <c r="AC112" s="22">
        <f t="shared" si="30"/>
        <v>1671</v>
      </c>
      <c r="AD112" s="22">
        <v>25</v>
      </c>
      <c r="AE112" s="22">
        <f t="shared" si="24"/>
        <v>66.84</v>
      </c>
      <c r="AG112" s="8">
        <v>120906135</v>
      </c>
      <c r="AH112" s="9" t="s">
        <v>57</v>
      </c>
      <c r="AI112" s="10">
        <v>91</v>
      </c>
      <c r="AJ112" s="10">
        <v>82</v>
      </c>
      <c r="AK112" s="10">
        <v>60</v>
      </c>
      <c r="AL112" s="10">
        <v>74</v>
      </c>
      <c r="AM112" s="10">
        <v>68</v>
      </c>
      <c r="AN112" s="10">
        <v>68</v>
      </c>
      <c r="AO112" s="10">
        <v>60</v>
      </c>
      <c r="AP112" s="10">
        <v>83</v>
      </c>
      <c r="AQ112" s="8">
        <v>65</v>
      </c>
      <c r="AR112" s="8">
        <v>75</v>
      </c>
      <c r="AS112" s="9" t="s">
        <v>27</v>
      </c>
      <c r="AT112" s="9" t="s">
        <v>27</v>
      </c>
      <c r="AU112" s="9" t="s">
        <v>27</v>
      </c>
      <c r="AV112" s="9" t="s">
        <v>27</v>
      </c>
      <c r="AW112" s="9" t="s">
        <v>27</v>
      </c>
      <c r="AX112" s="9" t="s">
        <v>27</v>
      </c>
      <c r="AY112" s="9" t="s">
        <v>27</v>
      </c>
      <c r="AZ112" s="9"/>
      <c r="BA112" s="9"/>
      <c r="BB112" s="9"/>
      <c r="BC112" s="9"/>
      <c r="BD112" s="9"/>
      <c r="BE112" s="9"/>
      <c r="BF112" s="9"/>
      <c r="BG112" s="9"/>
      <c r="BH112" s="21">
        <f>AI112*1.5+AJ112*2+AK112*2.5+AL112*1.5+AM112*2.5+AN112*2+AO112*3+AP112*2+AQ112*2+AR112*1</f>
        <v>1418.5</v>
      </c>
      <c r="BI112" s="22">
        <v>20</v>
      </c>
      <c r="BJ112" s="21">
        <f t="shared" si="25"/>
        <v>70.924999999999997</v>
      </c>
      <c r="BK112" s="24">
        <f t="shared" si="26"/>
        <v>3089.5</v>
      </c>
      <c r="BL112" s="24">
        <f t="shared" si="27"/>
        <v>45</v>
      </c>
      <c r="BM112" s="25">
        <f t="shared" si="28"/>
        <v>68.655555555555551</v>
      </c>
      <c r="BN112" s="24">
        <v>0</v>
      </c>
      <c r="BO112" s="25">
        <f t="shared" si="29"/>
        <v>68.655555555555551</v>
      </c>
    </row>
    <row r="113" spans="1:67" x14ac:dyDescent="0.15">
      <c r="A113" s="26">
        <v>110</v>
      </c>
      <c r="B113" s="8">
        <v>120906228</v>
      </c>
      <c r="C113" s="13" t="s">
        <v>84</v>
      </c>
      <c r="D113" s="10">
        <v>64</v>
      </c>
      <c r="E113" s="10">
        <v>77</v>
      </c>
      <c r="F113" s="8">
        <v>95</v>
      </c>
      <c r="G113" s="10">
        <v>75</v>
      </c>
      <c r="H113" s="8">
        <v>65</v>
      </c>
      <c r="I113" s="8">
        <v>75</v>
      </c>
      <c r="J113" s="10">
        <v>71</v>
      </c>
      <c r="K113" s="10">
        <v>70</v>
      </c>
      <c r="L113" s="11">
        <v>86</v>
      </c>
      <c r="M113" s="15">
        <v>30</v>
      </c>
      <c r="N113" s="11">
        <v>61</v>
      </c>
      <c r="O113" s="12" t="s">
        <v>27</v>
      </c>
      <c r="P113" s="9" t="s">
        <v>27</v>
      </c>
      <c r="Q113" s="9" t="s">
        <v>27</v>
      </c>
      <c r="R113" s="9" t="s">
        <v>27</v>
      </c>
      <c r="S113" s="9" t="s">
        <v>27</v>
      </c>
      <c r="T113" s="9" t="s">
        <v>27</v>
      </c>
      <c r="U113" s="9" t="s">
        <v>27</v>
      </c>
      <c r="V113" s="9" t="s">
        <v>27</v>
      </c>
      <c r="W113" s="9" t="s">
        <v>27</v>
      </c>
      <c r="X113" s="9" t="s">
        <v>27</v>
      </c>
      <c r="Y113" s="9"/>
      <c r="Z113" s="9"/>
      <c r="AA113" s="9"/>
      <c r="AB113" s="9"/>
      <c r="AC113" s="22">
        <f t="shared" si="30"/>
        <v>1661</v>
      </c>
      <c r="AD113" s="22">
        <v>25</v>
      </c>
      <c r="AE113" s="22">
        <f t="shared" si="24"/>
        <v>66.44</v>
      </c>
      <c r="AG113" s="8">
        <v>120906228</v>
      </c>
      <c r="AH113" s="13" t="s">
        <v>84</v>
      </c>
      <c r="AI113" s="10">
        <v>92</v>
      </c>
      <c r="AJ113" s="10">
        <v>64</v>
      </c>
      <c r="AK113" s="10">
        <v>57</v>
      </c>
      <c r="AL113" s="10">
        <v>61</v>
      </c>
      <c r="AM113" s="10">
        <v>77</v>
      </c>
      <c r="AN113" s="10">
        <v>80</v>
      </c>
      <c r="AO113" s="10">
        <v>43</v>
      </c>
      <c r="AP113" s="10">
        <v>96</v>
      </c>
      <c r="AQ113" s="8">
        <v>65</v>
      </c>
      <c r="AR113" s="8">
        <v>85</v>
      </c>
      <c r="AS113" s="10">
        <v>77</v>
      </c>
      <c r="AT113" s="9" t="s">
        <v>27</v>
      </c>
      <c r="AU113" s="9" t="s">
        <v>27</v>
      </c>
      <c r="AV113" s="9" t="s">
        <v>27</v>
      </c>
      <c r="AW113" s="9" t="s">
        <v>27</v>
      </c>
      <c r="AX113" s="9" t="s">
        <v>27</v>
      </c>
      <c r="AY113" s="9" t="s">
        <v>27</v>
      </c>
      <c r="AZ113" s="9"/>
      <c r="BA113" s="9"/>
      <c r="BB113" s="9"/>
      <c r="BC113" s="9"/>
      <c r="BD113" s="9"/>
      <c r="BE113" s="9"/>
      <c r="BF113" s="9"/>
      <c r="BG113" s="9"/>
      <c r="BH113" s="21">
        <f>AI113*1.5+AJ113*2+AK113*2.5+AL113*1.5+AM113*2.5+AN113*2+AO113*3+AP113*2+AQ113*2+AR113*1+AS113*2</f>
        <v>1542.5</v>
      </c>
      <c r="BI113" s="22">
        <v>22</v>
      </c>
      <c r="BJ113" s="21">
        <f t="shared" si="25"/>
        <v>70.11363636363636</v>
      </c>
      <c r="BK113" s="24">
        <f t="shared" si="26"/>
        <v>3203.5</v>
      </c>
      <c r="BL113" s="24">
        <f t="shared" si="27"/>
        <v>47</v>
      </c>
      <c r="BM113" s="25">
        <f t="shared" si="28"/>
        <v>68.159574468085111</v>
      </c>
      <c r="BN113" s="24">
        <v>0</v>
      </c>
      <c r="BO113" s="25">
        <f t="shared" si="29"/>
        <v>68.159574468085111</v>
      </c>
    </row>
    <row r="114" spans="1:67" x14ac:dyDescent="0.15">
      <c r="A114" s="26">
        <v>111</v>
      </c>
      <c r="B114" s="8">
        <v>120906247</v>
      </c>
      <c r="C114" s="13" t="s">
        <v>100</v>
      </c>
      <c r="D114" s="8">
        <v>51</v>
      </c>
      <c r="E114" s="10">
        <v>68</v>
      </c>
      <c r="F114" s="8">
        <v>85</v>
      </c>
      <c r="G114" s="10">
        <v>62</v>
      </c>
      <c r="H114" s="8">
        <v>65</v>
      </c>
      <c r="I114" s="8">
        <v>75</v>
      </c>
      <c r="J114" s="10">
        <v>82</v>
      </c>
      <c r="K114" s="10">
        <v>62</v>
      </c>
      <c r="L114" s="11">
        <v>74</v>
      </c>
      <c r="M114" s="15">
        <v>42</v>
      </c>
      <c r="N114" s="11">
        <v>62</v>
      </c>
      <c r="O114" s="12" t="s">
        <v>27</v>
      </c>
      <c r="P114" s="9" t="s">
        <v>27</v>
      </c>
      <c r="Q114" s="9" t="s">
        <v>27</v>
      </c>
      <c r="R114" s="9" t="s">
        <v>27</v>
      </c>
      <c r="S114" s="9" t="s">
        <v>27</v>
      </c>
      <c r="T114" s="9" t="s">
        <v>27</v>
      </c>
      <c r="U114" s="9" t="s">
        <v>27</v>
      </c>
      <c r="V114" s="9" t="s">
        <v>27</v>
      </c>
      <c r="W114" s="9" t="s">
        <v>27</v>
      </c>
      <c r="X114" s="9" t="s">
        <v>27</v>
      </c>
      <c r="Y114" s="9"/>
      <c r="Z114" s="9"/>
      <c r="AA114" s="9"/>
      <c r="AB114" s="9"/>
      <c r="AC114" s="22">
        <f t="shared" si="30"/>
        <v>1585</v>
      </c>
      <c r="AD114" s="22">
        <v>25</v>
      </c>
      <c r="AE114" s="22">
        <f t="shared" si="24"/>
        <v>63.4</v>
      </c>
      <c r="AG114" s="8">
        <v>120906247</v>
      </c>
      <c r="AH114" s="13" t="s">
        <v>100</v>
      </c>
      <c r="AI114" s="9" t="s">
        <v>27</v>
      </c>
      <c r="AJ114" s="10">
        <v>76</v>
      </c>
      <c r="AK114" s="10">
        <v>71</v>
      </c>
      <c r="AL114" s="10">
        <v>65</v>
      </c>
      <c r="AM114" s="10">
        <v>84</v>
      </c>
      <c r="AN114" s="10">
        <v>79</v>
      </c>
      <c r="AO114" s="10">
        <v>46</v>
      </c>
      <c r="AP114" s="10">
        <v>88</v>
      </c>
      <c r="AQ114" s="8">
        <v>85</v>
      </c>
      <c r="AR114" s="8">
        <v>75</v>
      </c>
      <c r="AS114" s="9" t="s">
        <v>27</v>
      </c>
      <c r="AT114" s="9" t="s">
        <v>27</v>
      </c>
      <c r="AU114" s="9" t="s">
        <v>27</v>
      </c>
      <c r="AV114" s="9" t="s">
        <v>27</v>
      </c>
      <c r="AW114" s="9" t="s">
        <v>27</v>
      </c>
      <c r="AX114" s="9" t="s">
        <v>27</v>
      </c>
      <c r="AY114" s="9" t="s">
        <v>27</v>
      </c>
      <c r="AZ114" s="9"/>
      <c r="BA114" s="9"/>
      <c r="BB114" s="9"/>
      <c r="BC114" s="9"/>
      <c r="BD114" s="9"/>
      <c r="BE114" s="9"/>
      <c r="BF114" s="9"/>
      <c r="BG114" s="9"/>
      <c r="BH114" s="21">
        <f>AJ114*2+AK114*2.5+AL114*1.5+AM114*2.5+AN114*2+AO114*3+AP114*2+AQ114*2+AR114*1</f>
        <v>1354</v>
      </c>
      <c r="BI114" s="22">
        <v>18.5</v>
      </c>
      <c r="BJ114" s="21">
        <f t="shared" si="25"/>
        <v>73.189189189189193</v>
      </c>
      <c r="BK114" s="24">
        <f t="shared" si="26"/>
        <v>2939</v>
      </c>
      <c r="BL114" s="24">
        <f t="shared" si="27"/>
        <v>43.5</v>
      </c>
      <c r="BM114" s="25">
        <f t="shared" si="28"/>
        <v>67.563218390804593</v>
      </c>
      <c r="BN114" s="24">
        <v>0</v>
      </c>
      <c r="BO114" s="25">
        <f t="shared" si="29"/>
        <v>67.563218390804593</v>
      </c>
    </row>
    <row r="115" spans="1:67" x14ac:dyDescent="0.15">
      <c r="A115" s="26">
        <v>112</v>
      </c>
      <c r="B115" s="8">
        <v>120906105</v>
      </c>
      <c r="C115" s="13" t="s">
        <v>35</v>
      </c>
      <c r="D115" s="8">
        <v>40</v>
      </c>
      <c r="E115" s="10">
        <v>70</v>
      </c>
      <c r="F115" s="8">
        <v>85</v>
      </c>
      <c r="G115" s="10">
        <v>71</v>
      </c>
      <c r="H115" s="8">
        <v>85</v>
      </c>
      <c r="I115" s="8">
        <v>85</v>
      </c>
      <c r="J115" s="10">
        <v>81</v>
      </c>
      <c r="K115" s="10">
        <v>62</v>
      </c>
      <c r="L115" s="11">
        <v>81</v>
      </c>
      <c r="M115" s="15">
        <v>21</v>
      </c>
      <c r="N115" s="11">
        <v>65</v>
      </c>
      <c r="O115" s="12" t="s">
        <v>27</v>
      </c>
      <c r="P115" s="9" t="s">
        <v>27</v>
      </c>
      <c r="Q115" s="9" t="s">
        <v>27</v>
      </c>
      <c r="R115" s="9" t="s">
        <v>27</v>
      </c>
      <c r="S115" s="9" t="s">
        <v>27</v>
      </c>
      <c r="T115" s="9" t="s">
        <v>27</v>
      </c>
      <c r="U115" s="9" t="s">
        <v>27</v>
      </c>
      <c r="V115" s="9" t="s">
        <v>27</v>
      </c>
      <c r="W115" s="9" t="s">
        <v>27</v>
      </c>
      <c r="X115" s="9" t="s">
        <v>27</v>
      </c>
      <c r="Y115" s="9"/>
      <c r="Z115" s="9"/>
      <c r="AA115" s="9"/>
      <c r="AB115" s="9"/>
      <c r="AC115" s="22">
        <f t="shared" si="30"/>
        <v>1577.5</v>
      </c>
      <c r="AD115" s="22">
        <v>25</v>
      </c>
      <c r="AE115" s="22">
        <f t="shared" si="24"/>
        <v>63.1</v>
      </c>
      <c r="AG115" s="8">
        <v>120906105</v>
      </c>
      <c r="AH115" s="9" t="s">
        <v>35</v>
      </c>
      <c r="AI115" s="10">
        <v>88</v>
      </c>
      <c r="AJ115" s="10">
        <v>73</v>
      </c>
      <c r="AK115" s="10">
        <v>60</v>
      </c>
      <c r="AL115" s="10">
        <v>72</v>
      </c>
      <c r="AM115" s="10">
        <v>85</v>
      </c>
      <c r="AN115" s="10">
        <v>68</v>
      </c>
      <c r="AO115" s="10">
        <v>63</v>
      </c>
      <c r="AP115" s="10">
        <v>91</v>
      </c>
      <c r="AQ115" s="8">
        <v>65</v>
      </c>
      <c r="AR115" s="9" t="s">
        <v>27</v>
      </c>
      <c r="AS115" s="9" t="s">
        <v>27</v>
      </c>
      <c r="AT115" s="9" t="s">
        <v>27</v>
      </c>
      <c r="AU115" s="9" t="s">
        <v>27</v>
      </c>
      <c r="AV115" s="9" t="s">
        <v>27</v>
      </c>
      <c r="AW115" s="9" t="s">
        <v>27</v>
      </c>
      <c r="AX115" s="9" t="s">
        <v>27</v>
      </c>
      <c r="AY115" s="9" t="s">
        <v>27</v>
      </c>
      <c r="AZ115" s="9"/>
      <c r="BA115" s="9"/>
      <c r="BB115" s="9"/>
      <c r="BC115" s="9"/>
      <c r="BD115" s="9"/>
      <c r="BE115" s="9"/>
      <c r="BF115" s="9"/>
      <c r="BG115" s="9"/>
      <c r="BH115" s="21">
        <f>AI115*1.5+AJ115*2+AK115*2.5+AL115*1.5+AM115*2.5+AN115*2+AO115*3+AP115*2+AQ115*2</f>
        <v>1385.5</v>
      </c>
      <c r="BI115" s="22">
        <v>19</v>
      </c>
      <c r="BJ115" s="21">
        <f t="shared" si="25"/>
        <v>72.921052631578945</v>
      </c>
      <c r="BK115" s="24">
        <f t="shared" si="26"/>
        <v>2963</v>
      </c>
      <c r="BL115" s="24">
        <f t="shared" si="27"/>
        <v>44</v>
      </c>
      <c r="BM115" s="25">
        <f t="shared" si="28"/>
        <v>67.340909090909093</v>
      </c>
      <c r="BN115" s="24">
        <v>0</v>
      </c>
      <c r="BO115" s="25">
        <f t="shared" si="29"/>
        <v>67.340909090909093</v>
      </c>
    </row>
    <row r="116" spans="1:67" x14ac:dyDescent="0.15">
      <c r="A116" s="26">
        <v>113</v>
      </c>
      <c r="B116" s="8">
        <v>120906343</v>
      </c>
      <c r="C116" s="13" t="s">
        <v>138</v>
      </c>
      <c r="D116" s="8">
        <v>38</v>
      </c>
      <c r="E116" s="10">
        <v>82</v>
      </c>
      <c r="F116" s="8">
        <v>75</v>
      </c>
      <c r="G116" s="8">
        <v>54</v>
      </c>
      <c r="H116" s="8">
        <v>65</v>
      </c>
      <c r="I116" s="8">
        <v>85</v>
      </c>
      <c r="J116" s="10">
        <v>62</v>
      </c>
      <c r="K116" s="8">
        <v>47</v>
      </c>
      <c r="L116" s="11">
        <v>84</v>
      </c>
      <c r="M116" s="15">
        <v>45</v>
      </c>
      <c r="N116" s="15">
        <v>59</v>
      </c>
      <c r="O116" s="12" t="s">
        <v>27</v>
      </c>
      <c r="P116" s="9" t="s">
        <v>27</v>
      </c>
      <c r="Q116" s="10">
        <v>87</v>
      </c>
      <c r="R116" s="9" t="s">
        <v>27</v>
      </c>
      <c r="S116" s="9" t="s">
        <v>27</v>
      </c>
      <c r="T116" s="9" t="s">
        <v>27</v>
      </c>
      <c r="U116" s="9" t="s">
        <v>27</v>
      </c>
      <c r="V116" s="9" t="s">
        <v>27</v>
      </c>
      <c r="W116" s="9" t="s">
        <v>27</v>
      </c>
      <c r="X116" s="9" t="s">
        <v>27</v>
      </c>
      <c r="Y116" s="9"/>
      <c r="Z116" s="9"/>
      <c r="AA116" s="9"/>
      <c r="AB116" s="9"/>
      <c r="AC116" s="22">
        <f>D116*2.5+E116*3+F116*1+G116*3+H116*1.5+I116*1+J116*2.5+K116*2+L116*2+M116*3.5+N116*3+Q116*2</f>
        <v>1686</v>
      </c>
      <c r="AD116" s="22">
        <v>27</v>
      </c>
      <c r="AE116" s="22">
        <f t="shared" si="24"/>
        <v>62.444444444444443</v>
      </c>
      <c r="AG116" s="8">
        <v>120906343</v>
      </c>
      <c r="AH116" s="13" t="s">
        <v>138</v>
      </c>
      <c r="AI116" s="10">
        <v>79</v>
      </c>
      <c r="AJ116" s="10">
        <v>70</v>
      </c>
      <c r="AK116" s="10">
        <v>60</v>
      </c>
      <c r="AL116" s="10">
        <v>65</v>
      </c>
      <c r="AM116" s="10">
        <v>82</v>
      </c>
      <c r="AN116" s="10">
        <v>68</v>
      </c>
      <c r="AO116" s="10">
        <v>62</v>
      </c>
      <c r="AP116" s="10">
        <v>90</v>
      </c>
      <c r="AQ116" s="8">
        <v>95</v>
      </c>
      <c r="AR116" s="8">
        <v>85</v>
      </c>
      <c r="AS116" s="10">
        <v>51</v>
      </c>
      <c r="AT116" s="9" t="s">
        <v>27</v>
      </c>
      <c r="AU116" s="9" t="s">
        <v>27</v>
      </c>
      <c r="AV116" s="9" t="s">
        <v>27</v>
      </c>
      <c r="AW116" s="9" t="s">
        <v>27</v>
      </c>
      <c r="AX116" s="9" t="s">
        <v>27</v>
      </c>
      <c r="AY116" s="9" t="s">
        <v>27</v>
      </c>
      <c r="AZ116" s="9"/>
      <c r="BA116" s="9"/>
      <c r="BB116" s="9"/>
      <c r="BC116" s="9"/>
      <c r="BD116" s="9"/>
      <c r="BE116" s="9"/>
      <c r="BF116" s="9"/>
      <c r="BG116" s="9"/>
      <c r="BH116" s="21">
        <f>AI116*1.5+AJ116*2+AK116*2.5+AL116*1.5+AM116*2.5+AN116*2+AO116*3+AP116*2+AQ116*2+AR116*1+AS116*2</f>
        <v>1590</v>
      </c>
      <c r="BI116" s="22">
        <v>22</v>
      </c>
      <c r="BJ116" s="21">
        <f t="shared" si="25"/>
        <v>72.272727272727266</v>
      </c>
      <c r="BK116" s="24">
        <f t="shared" si="26"/>
        <v>3276</v>
      </c>
      <c r="BL116" s="24">
        <f t="shared" si="27"/>
        <v>49</v>
      </c>
      <c r="BM116" s="25">
        <f t="shared" si="28"/>
        <v>66.857142857142861</v>
      </c>
      <c r="BN116" s="24">
        <v>0</v>
      </c>
      <c r="BO116" s="25">
        <f t="shared" si="29"/>
        <v>66.857142857142861</v>
      </c>
    </row>
    <row r="117" spans="1:67" x14ac:dyDescent="0.15">
      <c r="A117" s="26">
        <v>114</v>
      </c>
      <c r="B117" s="8">
        <v>120906327</v>
      </c>
      <c r="C117" s="13" t="s">
        <v>125</v>
      </c>
      <c r="D117" s="8">
        <v>47</v>
      </c>
      <c r="E117" s="10">
        <v>80</v>
      </c>
      <c r="F117" s="8">
        <v>75</v>
      </c>
      <c r="G117" s="8">
        <v>50</v>
      </c>
      <c r="H117" s="8">
        <v>75</v>
      </c>
      <c r="I117" s="8">
        <v>85</v>
      </c>
      <c r="J117" s="10">
        <v>61</v>
      </c>
      <c r="K117" s="10">
        <v>60</v>
      </c>
      <c r="L117" s="11">
        <v>78</v>
      </c>
      <c r="M117" s="15">
        <v>45</v>
      </c>
      <c r="N117" s="15">
        <v>51</v>
      </c>
      <c r="O117" s="12" t="s">
        <v>27</v>
      </c>
      <c r="P117" s="9" t="s">
        <v>27</v>
      </c>
      <c r="Q117" s="9" t="s">
        <v>27</v>
      </c>
      <c r="R117" s="9" t="s">
        <v>27</v>
      </c>
      <c r="S117" s="9" t="s">
        <v>27</v>
      </c>
      <c r="T117" s="9" t="s">
        <v>27</v>
      </c>
      <c r="U117" s="9" t="s">
        <v>27</v>
      </c>
      <c r="V117" s="9" t="s">
        <v>27</v>
      </c>
      <c r="W117" s="9" t="s">
        <v>27</v>
      </c>
      <c r="X117" s="9" t="s">
        <v>27</v>
      </c>
      <c r="Y117" s="9"/>
      <c r="Z117" s="9"/>
      <c r="AA117" s="9"/>
      <c r="AB117" s="9"/>
      <c r="AC117" s="22">
        <f t="shared" ref="AC117:AC124" si="31">D117*2.5+E117*3+F117*1+G117*3+H117*1.5+I117*1+J117*2.5+K117*2+L117*2+M117*3.5+N117*3</f>
        <v>1519</v>
      </c>
      <c r="AD117" s="22">
        <v>25</v>
      </c>
      <c r="AE117" s="22">
        <f t="shared" si="24"/>
        <v>60.76</v>
      </c>
      <c r="AG117" s="8">
        <v>120906327</v>
      </c>
      <c r="AH117" s="9" t="s">
        <v>125</v>
      </c>
      <c r="AI117" s="10">
        <v>86</v>
      </c>
      <c r="AJ117" s="10">
        <v>72</v>
      </c>
      <c r="AK117" s="10">
        <v>62</v>
      </c>
      <c r="AL117" s="10">
        <v>77</v>
      </c>
      <c r="AM117" s="10">
        <v>82</v>
      </c>
      <c r="AN117" s="10">
        <v>70</v>
      </c>
      <c r="AO117" s="10">
        <v>64</v>
      </c>
      <c r="AP117" s="10">
        <v>72</v>
      </c>
      <c r="AQ117" s="8">
        <v>85</v>
      </c>
      <c r="AR117" s="8">
        <v>85</v>
      </c>
      <c r="AS117" s="9" t="s">
        <v>27</v>
      </c>
      <c r="AT117" s="9" t="s">
        <v>27</v>
      </c>
      <c r="AU117" s="9" t="s">
        <v>27</v>
      </c>
      <c r="AV117" s="9" t="s">
        <v>27</v>
      </c>
      <c r="AW117" s="9" t="s">
        <v>27</v>
      </c>
      <c r="AX117" s="9" t="s">
        <v>27</v>
      </c>
      <c r="AY117" s="9" t="s">
        <v>27</v>
      </c>
      <c r="AZ117" s="9"/>
      <c r="BA117" s="9"/>
      <c r="BB117" s="9"/>
      <c r="BC117" s="9"/>
      <c r="BD117" s="9"/>
      <c r="BE117" s="9"/>
      <c r="BF117" s="9"/>
      <c r="BG117" s="9"/>
      <c r="BH117" s="21">
        <f>AI117*1.5+AJ117*2+AK117*2.5+AL117*1.5+AM117*2.5+AN117*2+AO117*3+AP117*2+AQ117*2+AR117*1</f>
        <v>1479.5</v>
      </c>
      <c r="BI117" s="22">
        <v>20</v>
      </c>
      <c r="BJ117" s="21">
        <f t="shared" si="25"/>
        <v>73.974999999999994</v>
      </c>
      <c r="BK117" s="24">
        <f t="shared" si="26"/>
        <v>2998.5</v>
      </c>
      <c r="BL117" s="24">
        <f t="shared" si="27"/>
        <v>45</v>
      </c>
      <c r="BM117" s="25">
        <f t="shared" si="28"/>
        <v>66.63333333333334</v>
      </c>
      <c r="BN117" s="24">
        <v>0</v>
      </c>
      <c r="BO117" s="25">
        <f t="shared" si="29"/>
        <v>66.63333333333334</v>
      </c>
    </row>
    <row r="118" spans="1:67" x14ac:dyDescent="0.15">
      <c r="A118" s="26">
        <v>115</v>
      </c>
      <c r="B118" s="8">
        <v>120906230</v>
      </c>
      <c r="C118" s="13" t="s">
        <v>86</v>
      </c>
      <c r="D118" s="8">
        <v>55</v>
      </c>
      <c r="E118" s="10">
        <v>80</v>
      </c>
      <c r="F118" s="8">
        <v>85</v>
      </c>
      <c r="G118" s="8">
        <v>56</v>
      </c>
      <c r="H118" s="8">
        <v>85</v>
      </c>
      <c r="I118" s="8">
        <v>85</v>
      </c>
      <c r="J118" s="8">
        <v>38</v>
      </c>
      <c r="K118" s="10">
        <v>60</v>
      </c>
      <c r="L118" s="11">
        <v>79</v>
      </c>
      <c r="M118" s="15">
        <v>47</v>
      </c>
      <c r="N118" s="11">
        <v>64</v>
      </c>
      <c r="O118" s="12" t="s">
        <v>27</v>
      </c>
      <c r="P118" s="9" t="s">
        <v>27</v>
      </c>
      <c r="Q118" s="9" t="s">
        <v>27</v>
      </c>
      <c r="R118" s="9" t="s">
        <v>27</v>
      </c>
      <c r="S118" s="9" t="s">
        <v>27</v>
      </c>
      <c r="T118" s="9" t="s">
        <v>27</v>
      </c>
      <c r="U118" s="9" t="s">
        <v>27</v>
      </c>
      <c r="V118" s="9" t="s">
        <v>27</v>
      </c>
      <c r="W118" s="9" t="s">
        <v>27</v>
      </c>
      <c r="X118" s="9" t="s">
        <v>27</v>
      </c>
      <c r="Y118" s="9"/>
      <c r="Z118" s="9"/>
      <c r="AA118" s="9"/>
      <c r="AB118" s="9"/>
      <c r="AC118" s="22">
        <f t="shared" si="31"/>
        <v>1572.5</v>
      </c>
      <c r="AD118" s="22">
        <v>25</v>
      </c>
      <c r="AE118" s="22">
        <f t="shared" si="24"/>
        <v>62.9</v>
      </c>
      <c r="AG118" s="8">
        <v>120906230</v>
      </c>
      <c r="AH118" s="13" t="s">
        <v>86</v>
      </c>
      <c r="AI118" s="10">
        <v>88</v>
      </c>
      <c r="AJ118" s="10">
        <v>62</v>
      </c>
      <c r="AK118" s="10">
        <v>50</v>
      </c>
      <c r="AL118" s="10">
        <v>61</v>
      </c>
      <c r="AM118" s="10">
        <v>56</v>
      </c>
      <c r="AN118" s="10">
        <v>86</v>
      </c>
      <c r="AO118" s="10">
        <v>64</v>
      </c>
      <c r="AP118" s="10">
        <v>93</v>
      </c>
      <c r="AQ118" s="8">
        <v>65</v>
      </c>
      <c r="AR118" s="8">
        <v>75</v>
      </c>
      <c r="AS118" s="9" t="s">
        <v>27</v>
      </c>
      <c r="AT118" s="9" t="s">
        <v>27</v>
      </c>
      <c r="AU118" s="9" t="s">
        <v>27</v>
      </c>
      <c r="AV118" s="9" t="s">
        <v>27</v>
      </c>
      <c r="AW118" s="9">
        <v>55</v>
      </c>
      <c r="AX118" s="10">
        <v>92</v>
      </c>
      <c r="AY118" s="9" t="s">
        <v>27</v>
      </c>
      <c r="AZ118" s="9"/>
      <c r="BA118" s="9"/>
      <c r="BB118" s="9"/>
      <c r="BC118" s="9"/>
      <c r="BD118" s="9"/>
      <c r="BE118" s="9"/>
      <c r="BF118" s="9"/>
      <c r="BG118" s="9"/>
      <c r="BH118" s="21">
        <f>AI118*1.5+AJ118*2+AK118*2.5+AL118*1.5+AM118*2.5+AN118*2+AO118*3+AP118*2+AQ118*2+AR118*1+AW118*1+AX118*2.5</f>
        <v>1652.5</v>
      </c>
      <c r="BI118" s="22">
        <v>23.5</v>
      </c>
      <c r="BJ118" s="21">
        <f t="shared" si="25"/>
        <v>70.319148936170208</v>
      </c>
      <c r="BK118" s="24">
        <f t="shared" si="26"/>
        <v>3225</v>
      </c>
      <c r="BL118" s="24">
        <f t="shared" si="27"/>
        <v>48.5</v>
      </c>
      <c r="BM118" s="25">
        <f t="shared" si="28"/>
        <v>66.494845360824741</v>
      </c>
      <c r="BN118" s="24">
        <v>0</v>
      </c>
      <c r="BO118" s="25">
        <f t="shared" si="29"/>
        <v>66.494845360824741</v>
      </c>
    </row>
    <row r="119" spans="1:67" x14ac:dyDescent="0.15">
      <c r="A119" s="26">
        <v>116</v>
      </c>
      <c r="B119" s="8">
        <v>120906234</v>
      </c>
      <c r="C119" s="13" t="s">
        <v>90</v>
      </c>
      <c r="D119" s="8">
        <v>45</v>
      </c>
      <c r="E119" s="10">
        <v>68</v>
      </c>
      <c r="F119" s="8">
        <v>85</v>
      </c>
      <c r="G119" s="8">
        <v>56</v>
      </c>
      <c r="H119" s="8">
        <v>75</v>
      </c>
      <c r="I119" s="8">
        <v>75</v>
      </c>
      <c r="J119" s="10">
        <v>63</v>
      </c>
      <c r="K119" s="8">
        <v>41</v>
      </c>
      <c r="L119" s="11">
        <v>86</v>
      </c>
      <c r="M119" s="15">
        <v>28</v>
      </c>
      <c r="N119" s="11">
        <v>62</v>
      </c>
      <c r="O119" s="12" t="s">
        <v>27</v>
      </c>
      <c r="P119" s="9" t="s">
        <v>27</v>
      </c>
      <c r="Q119" s="9" t="s">
        <v>27</v>
      </c>
      <c r="R119" s="9" t="s">
        <v>27</v>
      </c>
      <c r="S119" s="9" t="s">
        <v>27</v>
      </c>
      <c r="T119" s="9" t="s">
        <v>27</v>
      </c>
      <c r="U119" s="9" t="s">
        <v>27</v>
      </c>
      <c r="V119" s="9" t="s">
        <v>27</v>
      </c>
      <c r="W119" s="9" t="s">
        <v>27</v>
      </c>
      <c r="X119" s="9" t="s">
        <v>27</v>
      </c>
      <c r="Y119" s="9"/>
      <c r="Z119" s="9"/>
      <c r="AA119" s="9"/>
      <c r="AB119" s="9"/>
      <c r="AC119" s="22">
        <f t="shared" si="31"/>
        <v>1452.5</v>
      </c>
      <c r="AD119" s="22">
        <v>25</v>
      </c>
      <c r="AE119" s="22">
        <f t="shared" si="24"/>
        <v>58.1</v>
      </c>
      <c r="AG119" s="8">
        <v>120906234</v>
      </c>
      <c r="AH119" s="13" t="s">
        <v>90</v>
      </c>
      <c r="AI119" s="10">
        <v>89</v>
      </c>
      <c r="AJ119" s="10">
        <v>70</v>
      </c>
      <c r="AK119" s="10">
        <v>61</v>
      </c>
      <c r="AL119" s="10">
        <v>66</v>
      </c>
      <c r="AM119" s="10">
        <v>75</v>
      </c>
      <c r="AN119" s="10">
        <v>79</v>
      </c>
      <c r="AO119" s="10">
        <v>59</v>
      </c>
      <c r="AP119" s="10">
        <v>92</v>
      </c>
      <c r="AQ119" s="8">
        <v>65</v>
      </c>
      <c r="AR119" s="8">
        <v>85</v>
      </c>
      <c r="AS119" s="9" t="s">
        <v>27</v>
      </c>
      <c r="AT119" s="9" t="s">
        <v>27</v>
      </c>
      <c r="AU119" s="9" t="s">
        <v>27</v>
      </c>
      <c r="AV119" s="9" t="s">
        <v>27</v>
      </c>
      <c r="AW119" s="9" t="s">
        <v>27</v>
      </c>
      <c r="AX119" s="10">
        <v>90</v>
      </c>
      <c r="AY119" s="9" t="s">
        <v>27</v>
      </c>
      <c r="AZ119" s="9"/>
      <c r="BA119" s="9"/>
      <c r="BB119" s="9"/>
      <c r="BC119" s="9"/>
      <c r="BD119" s="9"/>
      <c r="BE119" s="9"/>
      <c r="BF119" s="9"/>
      <c r="BG119" s="9"/>
      <c r="BH119" s="21">
        <f>AI119*1.5+AJ119*2+AK119*2.5+AL119*1.5+AM119*2.5+AN119*2+AO119*3+AP119*2+AQ119*2+AR119*1+AX119*2.5</f>
        <v>1671.5</v>
      </c>
      <c r="BI119" s="22">
        <v>22.5</v>
      </c>
      <c r="BJ119" s="21">
        <f t="shared" si="25"/>
        <v>74.288888888888891</v>
      </c>
      <c r="BK119" s="24">
        <f t="shared" si="26"/>
        <v>3124</v>
      </c>
      <c r="BL119" s="24">
        <f t="shared" si="27"/>
        <v>47.5</v>
      </c>
      <c r="BM119" s="25">
        <f t="shared" si="28"/>
        <v>65.768421052631581</v>
      </c>
      <c r="BN119" s="24">
        <v>0</v>
      </c>
      <c r="BO119" s="25">
        <f t="shared" si="29"/>
        <v>65.768421052631581</v>
      </c>
    </row>
    <row r="120" spans="1:67" x14ac:dyDescent="0.15">
      <c r="A120" s="26">
        <v>117</v>
      </c>
      <c r="B120" s="8">
        <v>120906131</v>
      </c>
      <c r="C120" s="13" t="s">
        <v>53</v>
      </c>
      <c r="D120" s="8">
        <v>48</v>
      </c>
      <c r="E120" s="10">
        <v>70</v>
      </c>
      <c r="F120" s="8">
        <v>85</v>
      </c>
      <c r="G120" s="10">
        <v>61</v>
      </c>
      <c r="H120" s="8">
        <v>85</v>
      </c>
      <c r="I120" s="8">
        <v>75</v>
      </c>
      <c r="J120" s="10">
        <v>79</v>
      </c>
      <c r="K120" s="8">
        <v>48</v>
      </c>
      <c r="L120" s="11">
        <v>71</v>
      </c>
      <c r="M120" s="15">
        <v>22</v>
      </c>
      <c r="N120" s="11">
        <v>60</v>
      </c>
      <c r="O120" s="12" t="s">
        <v>27</v>
      </c>
      <c r="P120" s="9" t="s">
        <v>27</v>
      </c>
      <c r="Q120" s="9" t="s">
        <v>27</v>
      </c>
      <c r="R120" s="9" t="s">
        <v>27</v>
      </c>
      <c r="S120" s="9" t="s">
        <v>27</v>
      </c>
      <c r="T120" s="9" t="s">
        <v>27</v>
      </c>
      <c r="U120" s="9" t="s">
        <v>27</v>
      </c>
      <c r="V120" s="9" t="s">
        <v>27</v>
      </c>
      <c r="W120" s="9" t="s">
        <v>27</v>
      </c>
      <c r="X120" s="9" t="s">
        <v>27</v>
      </c>
      <c r="Y120" s="9"/>
      <c r="Z120" s="9"/>
      <c r="AA120" s="9"/>
      <c r="AB120" s="9"/>
      <c r="AC120" s="22">
        <f t="shared" si="31"/>
        <v>1493</v>
      </c>
      <c r="AD120" s="22">
        <v>25</v>
      </c>
      <c r="AE120" s="22">
        <f t="shared" si="24"/>
        <v>59.72</v>
      </c>
      <c r="AG120" s="8">
        <v>120906131</v>
      </c>
      <c r="AH120" s="13" t="s">
        <v>53</v>
      </c>
      <c r="AI120" s="10">
        <v>85</v>
      </c>
      <c r="AJ120" s="10">
        <v>79</v>
      </c>
      <c r="AK120" s="10">
        <v>57</v>
      </c>
      <c r="AL120" s="10">
        <v>73</v>
      </c>
      <c r="AM120" s="10">
        <v>66</v>
      </c>
      <c r="AN120" s="10">
        <v>80</v>
      </c>
      <c r="AO120" s="10">
        <v>54</v>
      </c>
      <c r="AP120" s="10">
        <v>95</v>
      </c>
      <c r="AQ120" s="9" t="s">
        <v>27</v>
      </c>
      <c r="AR120" s="9" t="s">
        <v>27</v>
      </c>
      <c r="AS120" s="9" t="s">
        <v>27</v>
      </c>
      <c r="AT120" s="9" t="s">
        <v>27</v>
      </c>
      <c r="AU120" s="9" t="s">
        <v>27</v>
      </c>
      <c r="AV120" s="9" t="s">
        <v>27</v>
      </c>
      <c r="AW120" s="9" t="s">
        <v>27</v>
      </c>
      <c r="AX120" s="9" t="s">
        <v>27</v>
      </c>
      <c r="AY120" s="9" t="s">
        <v>27</v>
      </c>
      <c r="AZ120" s="9"/>
      <c r="BA120" s="9"/>
      <c r="BB120" s="9"/>
      <c r="BC120" s="9"/>
      <c r="BD120" s="9"/>
      <c r="BE120" s="9"/>
      <c r="BF120" s="9"/>
      <c r="BG120" s="9"/>
      <c r="BH120" s="21">
        <f>AI120*1.5+AJ120*2+AK120*2.5+AL120*1.5+AM120*2.5+AN120*2+AO120*3+AP120*2</f>
        <v>1214.5</v>
      </c>
      <c r="BI120" s="22">
        <v>17</v>
      </c>
      <c r="BJ120" s="21">
        <f t="shared" si="25"/>
        <v>71.441176470588232</v>
      </c>
      <c r="BK120" s="24">
        <f t="shared" si="26"/>
        <v>2707.5</v>
      </c>
      <c r="BL120" s="24">
        <f t="shared" si="27"/>
        <v>42</v>
      </c>
      <c r="BM120" s="25">
        <f t="shared" si="28"/>
        <v>64.464285714285708</v>
      </c>
      <c r="BN120" s="24">
        <v>0</v>
      </c>
      <c r="BO120" s="25">
        <f t="shared" si="29"/>
        <v>64.464285714285708</v>
      </c>
    </row>
    <row r="121" spans="1:67" x14ac:dyDescent="0.15">
      <c r="A121" s="26">
        <v>118</v>
      </c>
      <c r="B121" s="8">
        <v>120906101</v>
      </c>
      <c r="C121" s="13" t="s">
        <v>34</v>
      </c>
      <c r="D121" s="10">
        <v>66</v>
      </c>
      <c r="E121" s="10">
        <v>88</v>
      </c>
      <c r="F121" s="8">
        <v>95</v>
      </c>
      <c r="G121" s="10">
        <v>75</v>
      </c>
      <c r="H121" s="8">
        <v>85</v>
      </c>
      <c r="I121" s="8">
        <v>85</v>
      </c>
      <c r="J121" s="10">
        <v>62</v>
      </c>
      <c r="K121" s="8">
        <v>56</v>
      </c>
      <c r="L121" s="11">
        <v>85</v>
      </c>
      <c r="M121" s="15">
        <v>28</v>
      </c>
      <c r="N121" s="15">
        <v>57</v>
      </c>
      <c r="O121" s="12" t="s">
        <v>27</v>
      </c>
      <c r="P121" s="9" t="s">
        <v>27</v>
      </c>
      <c r="Q121" s="9" t="s">
        <v>27</v>
      </c>
      <c r="R121" s="9" t="s">
        <v>27</v>
      </c>
      <c r="S121" s="9" t="s">
        <v>27</v>
      </c>
      <c r="T121" s="9" t="s">
        <v>27</v>
      </c>
      <c r="U121" s="9" t="s">
        <v>27</v>
      </c>
      <c r="V121" s="9" t="s">
        <v>27</v>
      </c>
      <c r="W121" s="9" t="s">
        <v>27</v>
      </c>
      <c r="X121" s="9" t="s">
        <v>27</v>
      </c>
      <c r="Y121" s="9"/>
      <c r="Z121" s="9"/>
      <c r="AA121" s="9"/>
      <c r="AB121" s="9"/>
      <c r="AC121" s="22">
        <f t="shared" si="31"/>
        <v>1667.5</v>
      </c>
      <c r="AD121" s="22">
        <v>25</v>
      </c>
      <c r="AE121" s="22">
        <f t="shared" si="24"/>
        <v>66.7</v>
      </c>
      <c r="AG121" s="8">
        <v>120906101</v>
      </c>
      <c r="AH121" s="13" t="s">
        <v>34</v>
      </c>
      <c r="AI121" s="10">
        <v>92</v>
      </c>
      <c r="AJ121" s="10">
        <v>48</v>
      </c>
      <c r="AK121" s="10">
        <v>60</v>
      </c>
      <c r="AL121" s="10">
        <v>65</v>
      </c>
      <c r="AM121" s="10">
        <v>18</v>
      </c>
      <c r="AN121" s="10">
        <v>72</v>
      </c>
      <c r="AO121" s="10">
        <v>26</v>
      </c>
      <c r="AP121" s="10">
        <v>92</v>
      </c>
      <c r="AQ121" s="8">
        <v>65</v>
      </c>
      <c r="AR121" s="9" t="s">
        <v>27</v>
      </c>
      <c r="AS121" s="9" t="s">
        <v>27</v>
      </c>
      <c r="AT121" s="9" t="s">
        <v>27</v>
      </c>
      <c r="AU121" s="9" t="s">
        <v>27</v>
      </c>
      <c r="AV121" s="9" t="s">
        <v>27</v>
      </c>
      <c r="AW121" s="9" t="s">
        <v>27</v>
      </c>
      <c r="AX121" s="9" t="s">
        <v>27</v>
      </c>
      <c r="AY121" s="9" t="s">
        <v>27</v>
      </c>
      <c r="AZ121" s="9"/>
      <c r="BA121" s="9"/>
      <c r="BB121" s="9"/>
      <c r="BC121" s="9"/>
      <c r="BD121" s="9"/>
      <c r="BE121" s="9"/>
      <c r="BF121" s="9"/>
      <c r="BG121" s="9"/>
      <c r="BH121" s="21">
        <f>AI121*1.5+AJ121*2+AK121*2.5+AL121*1.5+AM121*2.5+AN121*2+AO121*3+AP121*2+AQ121*2</f>
        <v>1062.5</v>
      </c>
      <c r="BI121" s="22">
        <v>19</v>
      </c>
      <c r="BJ121" s="21">
        <f t="shared" si="25"/>
        <v>55.921052631578945</v>
      </c>
      <c r="BK121" s="24">
        <f t="shared" si="26"/>
        <v>2730</v>
      </c>
      <c r="BL121" s="24">
        <f t="shared" si="27"/>
        <v>44</v>
      </c>
      <c r="BM121" s="25">
        <f t="shared" si="28"/>
        <v>62.045454545454547</v>
      </c>
      <c r="BN121" s="24">
        <v>0</v>
      </c>
      <c r="BO121" s="25">
        <f t="shared" si="29"/>
        <v>62.045454545454547</v>
      </c>
    </row>
    <row r="122" spans="1:67" x14ac:dyDescent="0.15">
      <c r="A122" s="26">
        <v>119</v>
      </c>
      <c r="B122" s="8">
        <v>120906134</v>
      </c>
      <c r="C122" s="13" t="s">
        <v>56</v>
      </c>
      <c r="D122" s="8">
        <v>49</v>
      </c>
      <c r="E122" s="10">
        <v>76</v>
      </c>
      <c r="F122" s="8">
        <v>85</v>
      </c>
      <c r="G122" s="8">
        <v>56</v>
      </c>
      <c r="H122" s="8">
        <v>65</v>
      </c>
      <c r="I122" s="8">
        <v>75</v>
      </c>
      <c r="J122" s="10">
        <v>75</v>
      </c>
      <c r="K122" s="8">
        <v>51</v>
      </c>
      <c r="L122" s="11">
        <v>92</v>
      </c>
      <c r="M122" s="15">
        <v>5</v>
      </c>
      <c r="N122" s="15">
        <v>56</v>
      </c>
      <c r="O122" s="12" t="s">
        <v>27</v>
      </c>
      <c r="P122" s="9" t="s">
        <v>27</v>
      </c>
      <c r="Q122" s="9" t="s">
        <v>27</v>
      </c>
      <c r="R122" s="9" t="s">
        <v>27</v>
      </c>
      <c r="S122" s="9" t="s">
        <v>27</v>
      </c>
      <c r="T122" s="9" t="s">
        <v>27</v>
      </c>
      <c r="U122" s="9" t="s">
        <v>27</v>
      </c>
      <c r="V122" s="9" t="s">
        <v>27</v>
      </c>
      <c r="W122" s="9" t="s">
        <v>27</v>
      </c>
      <c r="X122" s="9" t="s">
        <v>27</v>
      </c>
      <c r="Y122" s="9"/>
      <c r="Z122" s="9"/>
      <c r="AA122" s="9"/>
      <c r="AB122" s="9"/>
      <c r="AC122" s="22">
        <f t="shared" si="31"/>
        <v>1435</v>
      </c>
      <c r="AD122" s="22">
        <v>25</v>
      </c>
      <c r="AE122" s="22">
        <f t="shared" si="24"/>
        <v>57.4</v>
      </c>
      <c r="AG122" s="8">
        <v>120906134</v>
      </c>
      <c r="AH122" s="13" t="s">
        <v>56</v>
      </c>
      <c r="AI122" s="10">
        <v>86</v>
      </c>
      <c r="AJ122" s="10">
        <v>66</v>
      </c>
      <c r="AK122" s="10">
        <v>56</v>
      </c>
      <c r="AL122" s="10">
        <v>61</v>
      </c>
      <c r="AM122" s="10">
        <v>35</v>
      </c>
      <c r="AN122" s="10">
        <v>73</v>
      </c>
      <c r="AO122" s="10">
        <v>68</v>
      </c>
      <c r="AP122" s="10">
        <v>64</v>
      </c>
      <c r="AQ122" s="8">
        <v>75</v>
      </c>
      <c r="AR122" s="8">
        <v>75</v>
      </c>
      <c r="AS122" s="9" t="s">
        <v>27</v>
      </c>
      <c r="AT122" s="9" t="s">
        <v>27</v>
      </c>
      <c r="AU122" s="9" t="s">
        <v>27</v>
      </c>
      <c r="AV122" s="9" t="s">
        <v>27</v>
      </c>
      <c r="AW122" s="9" t="s">
        <v>27</v>
      </c>
      <c r="AX122" s="9" t="s">
        <v>27</v>
      </c>
      <c r="AY122" s="9" t="s">
        <v>27</v>
      </c>
      <c r="AZ122" s="9"/>
      <c r="BA122" s="9"/>
      <c r="BB122" s="9"/>
      <c r="BC122" s="9"/>
      <c r="BD122" s="9"/>
      <c r="BE122" s="9"/>
      <c r="BF122" s="9"/>
      <c r="BG122" s="9"/>
      <c r="BH122" s="21">
        <f>AI122*1.5+AJ122*2+AK122*2.5+AL122*1.5+AM122*2.5+AN122*2+AO122*3+AP122*2+AQ122*2+AR122*1</f>
        <v>1283</v>
      </c>
      <c r="BI122" s="22">
        <v>20</v>
      </c>
      <c r="BJ122" s="21">
        <f t="shared" si="25"/>
        <v>64.150000000000006</v>
      </c>
      <c r="BK122" s="24">
        <f t="shared" si="26"/>
        <v>2718</v>
      </c>
      <c r="BL122" s="24">
        <f t="shared" si="27"/>
        <v>45</v>
      </c>
      <c r="BM122" s="25">
        <f t="shared" si="28"/>
        <v>60.4</v>
      </c>
      <c r="BN122" s="24">
        <v>0</v>
      </c>
      <c r="BO122" s="25">
        <f t="shared" si="29"/>
        <v>60.4</v>
      </c>
    </row>
    <row r="123" spans="1:67" x14ac:dyDescent="0.15">
      <c r="A123" s="26">
        <v>120</v>
      </c>
      <c r="B123" s="8">
        <v>120906226</v>
      </c>
      <c r="C123" s="13" t="s">
        <v>83</v>
      </c>
      <c r="D123" s="8">
        <v>53</v>
      </c>
      <c r="E123" s="10">
        <v>60</v>
      </c>
      <c r="F123" s="8">
        <v>85</v>
      </c>
      <c r="G123" s="8">
        <v>52</v>
      </c>
      <c r="H123" s="8">
        <v>75</v>
      </c>
      <c r="I123" s="8">
        <v>85</v>
      </c>
      <c r="J123" s="8">
        <v>31</v>
      </c>
      <c r="K123" s="8">
        <v>54</v>
      </c>
      <c r="L123" s="11">
        <v>80</v>
      </c>
      <c r="M123" s="15">
        <v>10</v>
      </c>
      <c r="N123" s="15">
        <v>39</v>
      </c>
      <c r="O123" s="12" t="s">
        <v>27</v>
      </c>
      <c r="P123" s="9" t="s">
        <v>27</v>
      </c>
      <c r="Q123" s="9" t="s">
        <v>27</v>
      </c>
      <c r="R123" s="9" t="s">
        <v>27</v>
      </c>
      <c r="S123" s="9" t="s">
        <v>27</v>
      </c>
      <c r="T123" s="9" t="s">
        <v>27</v>
      </c>
      <c r="U123" s="9" t="s">
        <v>27</v>
      </c>
      <c r="V123" s="9" t="s">
        <v>27</v>
      </c>
      <c r="W123" s="9" t="s">
        <v>27</v>
      </c>
      <c r="X123" s="9" t="s">
        <v>27</v>
      </c>
      <c r="Y123" s="9"/>
      <c r="Z123" s="9"/>
      <c r="AA123" s="9"/>
      <c r="AB123" s="9"/>
      <c r="AC123" s="22">
        <f t="shared" si="31"/>
        <v>1248.5</v>
      </c>
      <c r="AD123" s="22">
        <v>25</v>
      </c>
      <c r="AE123" s="22">
        <f t="shared" si="24"/>
        <v>49.94</v>
      </c>
      <c r="AG123" s="8">
        <v>120906226</v>
      </c>
      <c r="AH123" s="13" t="s">
        <v>83</v>
      </c>
      <c r="AI123" s="10">
        <v>86</v>
      </c>
      <c r="AJ123" s="10">
        <v>73</v>
      </c>
      <c r="AK123" s="10">
        <v>63</v>
      </c>
      <c r="AL123" s="10">
        <v>63</v>
      </c>
      <c r="AM123" s="10">
        <v>55</v>
      </c>
      <c r="AN123" s="10">
        <v>77</v>
      </c>
      <c r="AO123" s="10">
        <v>50</v>
      </c>
      <c r="AP123" s="10">
        <v>90</v>
      </c>
      <c r="AQ123" s="8">
        <v>65</v>
      </c>
      <c r="AR123" s="8">
        <v>85</v>
      </c>
      <c r="AS123" s="10">
        <v>78</v>
      </c>
      <c r="AT123" s="9" t="s">
        <v>27</v>
      </c>
      <c r="AU123" s="9" t="s">
        <v>27</v>
      </c>
      <c r="AV123" s="9" t="s">
        <v>27</v>
      </c>
      <c r="AW123" s="9" t="s">
        <v>27</v>
      </c>
      <c r="AX123" s="9" t="s">
        <v>27</v>
      </c>
      <c r="AY123" s="9" t="s">
        <v>27</v>
      </c>
      <c r="AZ123" s="9"/>
      <c r="BA123" s="9"/>
      <c r="BB123" s="9"/>
      <c r="BC123" s="9"/>
      <c r="BD123" s="9"/>
      <c r="BE123" s="9"/>
      <c r="BF123" s="9"/>
      <c r="BG123" s="9"/>
      <c r="BH123" s="21">
        <f>AI123*1.5+AJ123*2+AK123*2.5+AL123*1.5+AM123*2.5+AN123*2+AO123*3+AP123*2+AQ123*2+AR123*1+AS123*2</f>
        <v>1519.5</v>
      </c>
      <c r="BI123" s="22">
        <v>22</v>
      </c>
      <c r="BJ123" s="21">
        <f t="shared" si="25"/>
        <v>69.068181818181813</v>
      </c>
      <c r="BK123" s="24">
        <f t="shared" si="26"/>
        <v>2768</v>
      </c>
      <c r="BL123" s="24">
        <f t="shared" si="27"/>
        <v>47</v>
      </c>
      <c r="BM123" s="25">
        <f t="shared" si="28"/>
        <v>58.893617021276597</v>
      </c>
      <c r="BN123" s="24">
        <v>0</v>
      </c>
      <c r="BO123" s="25">
        <f t="shared" si="29"/>
        <v>58.893617021276597</v>
      </c>
    </row>
    <row r="124" spans="1:67" x14ac:dyDescent="0.15">
      <c r="A124" s="26">
        <v>121</v>
      </c>
      <c r="B124" s="8">
        <v>120906235</v>
      </c>
      <c r="C124" s="13" t="s">
        <v>91</v>
      </c>
      <c r="D124" s="8">
        <v>37</v>
      </c>
      <c r="E124" s="10">
        <v>68</v>
      </c>
      <c r="F124" s="8">
        <v>95</v>
      </c>
      <c r="G124" s="8">
        <v>56</v>
      </c>
      <c r="H124" s="8">
        <v>75</v>
      </c>
      <c r="I124" s="8">
        <v>85</v>
      </c>
      <c r="J124" s="8">
        <v>48</v>
      </c>
      <c r="K124" s="8">
        <v>54</v>
      </c>
      <c r="L124" s="15">
        <v>49</v>
      </c>
      <c r="M124" s="15">
        <v>10</v>
      </c>
      <c r="N124" s="15">
        <v>41</v>
      </c>
      <c r="O124" s="12" t="s">
        <v>27</v>
      </c>
      <c r="P124" s="9" t="s">
        <v>27</v>
      </c>
      <c r="Q124" s="9" t="s">
        <v>27</v>
      </c>
      <c r="R124" s="9" t="s">
        <v>27</v>
      </c>
      <c r="S124" s="9" t="s">
        <v>27</v>
      </c>
      <c r="T124" s="9" t="s">
        <v>27</v>
      </c>
      <c r="U124" s="9" t="s">
        <v>27</v>
      </c>
      <c r="V124" s="9" t="s">
        <v>27</v>
      </c>
      <c r="W124" s="9" t="s">
        <v>27</v>
      </c>
      <c r="X124" s="9" t="s">
        <v>27</v>
      </c>
      <c r="Y124" s="9"/>
      <c r="Z124" s="9"/>
      <c r="AA124" s="9"/>
      <c r="AB124" s="9"/>
      <c r="AC124" s="22">
        <f t="shared" si="31"/>
        <v>1241</v>
      </c>
      <c r="AD124" s="22">
        <v>25</v>
      </c>
      <c r="AE124" s="22">
        <f t="shared" si="24"/>
        <v>49.64</v>
      </c>
      <c r="AG124" s="8">
        <v>120906235</v>
      </c>
      <c r="AH124" s="13" t="s">
        <v>91</v>
      </c>
      <c r="AI124" s="10">
        <v>88</v>
      </c>
      <c r="AJ124" s="10">
        <v>64</v>
      </c>
      <c r="AK124" s="10">
        <v>38</v>
      </c>
      <c r="AL124" s="10">
        <v>62</v>
      </c>
      <c r="AM124" s="10">
        <v>60</v>
      </c>
      <c r="AN124" s="10">
        <v>63</v>
      </c>
      <c r="AO124" s="10">
        <v>42</v>
      </c>
      <c r="AP124" s="10">
        <v>92</v>
      </c>
      <c r="AQ124" s="8">
        <v>65</v>
      </c>
      <c r="AR124" s="8">
        <v>85</v>
      </c>
      <c r="AS124" s="10">
        <v>80</v>
      </c>
      <c r="AT124" s="9" t="s">
        <v>27</v>
      </c>
      <c r="AU124" s="9" t="s">
        <v>27</v>
      </c>
      <c r="AV124" s="9" t="s">
        <v>27</v>
      </c>
      <c r="AW124" s="9" t="s">
        <v>27</v>
      </c>
      <c r="AX124" s="9" t="s">
        <v>27</v>
      </c>
      <c r="AY124" s="9" t="s">
        <v>27</v>
      </c>
      <c r="AZ124" s="9"/>
      <c r="BA124" s="9"/>
      <c r="BB124" s="9"/>
      <c r="BC124" s="9"/>
      <c r="BD124" s="9"/>
      <c r="BE124" s="9"/>
      <c r="BF124" s="9"/>
      <c r="BG124" s="9"/>
      <c r="BH124" s="21">
        <f>AI124*1.5+AJ124*2+AK124*2.5+AL124*1.5+AM124*2.5+AN124*2+AO124*3+AP124*2+AQ124*2+AR124*1+AS124*2</f>
        <v>1409</v>
      </c>
      <c r="BI124" s="22">
        <v>24</v>
      </c>
      <c r="BJ124" s="21">
        <f t="shared" si="25"/>
        <v>58.708333333333336</v>
      </c>
      <c r="BK124" s="24">
        <f t="shared" si="26"/>
        <v>2650</v>
      </c>
      <c r="BL124" s="24">
        <f t="shared" si="27"/>
        <v>49</v>
      </c>
      <c r="BM124" s="25">
        <f t="shared" si="28"/>
        <v>54.081632653061227</v>
      </c>
      <c r="BN124" s="24">
        <v>0</v>
      </c>
      <c r="BO124" s="25">
        <f t="shared" si="29"/>
        <v>54.081632653061227</v>
      </c>
    </row>
    <row r="129" spans="9:63" ht="33.75" x14ac:dyDescent="0.4">
      <c r="I129" s="3" t="s">
        <v>173</v>
      </c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5"/>
      <c r="BI129" s="5"/>
      <c r="BJ129" s="5"/>
      <c r="BK129" s="5"/>
    </row>
  </sheetData>
  <sortState ref="A4:BO124">
    <sortCondition descending="1" ref="BO4:BO124"/>
  </sortState>
  <mergeCells count="2">
    <mergeCell ref="AG1:BJ2"/>
    <mergeCell ref="B1:AE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2015-09-19T07:24:47Z</dcterms:modified>
</cp:coreProperties>
</file>