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775" windowHeight="676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1" i="1" l="1"/>
  <c r="AM8" i="1"/>
  <c r="AM57" i="1"/>
  <c r="AM67" i="1"/>
  <c r="AM68" i="1"/>
  <c r="AM7" i="1"/>
  <c r="AM19" i="1"/>
  <c r="AM59" i="1"/>
  <c r="AM16" i="1"/>
  <c r="AM6" i="1"/>
  <c r="AM15" i="1"/>
  <c r="AM61" i="1"/>
  <c r="AM70" i="1"/>
  <c r="AM26" i="1"/>
  <c r="AM64" i="1"/>
  <c r="AM34" i="1"/>
  <c r="AM45" i="1"/>
  <c r="AM31" i="1"/>
  <c r="AM25" i="1"/>
  <c r="AM66" i="1"/>
  <c r="AM10" i="1"/>
  <c r="AM60" i="1"/>
  <c r="AM69" i="1"/>
  <c r="AM29" i="1"/>
  <c r="AM42" i="1"/>
  <c r="AM9" i="1"/>
  <c r="AM51" i="1"/>
  <c r="AM13" i="1"/>
  <c r="AM23" i="1"/>
  <c r="AM43" i="1"/>
  <c r="AM11" i="1"/>
  <c r="AM30" i="1"/>
  <c r="AM22" i="1"/>
  <c r="AM27" i="1"/>
  <c r="AM24" i="1"/>
  <c r="AM50" i="1"/>
  <c r="AM32" i="1"/>
  <c r="AM18" i="1"/>
  <c r="AM39" i="1"/>
  <c r="AM55" i="1"/>
  <c r="AM41" i="1"/>
  <c r="AM65" i="1"/>
  <c r="AM40" i="1"/>
  <c r="AM28" i="1"/>
  <c r="AM36" i="1"/>
  <c r="AM38" i="1"/>
  <c r="AM5" i="1"/>
  <c r="AM35" i="1"/>
  <c r="AM44" i="1"/>
  <c r="AM47" i="1"/>
  <c r="AM53" i="1"/>
  <c r="AM58" i="1"/>
  <c r="AM63" i="1"/>
  <c r="AM56" i="1"/>
  <c r="AM52" i="1"/>
  <c r="AM33" i="1"/>
  <c r="AM49" i="1"/>
  <c r="AM12" i="1"/>
  <c r="AM20" i="1"/>
  <c r="AM62" i="1"/>
  <c r="AM17" i="1"/>
  <c r="AM54" i="1"/>
  <c r="AM14" i="1"/>
  <c r="AM48" i="1"/>
  <c r="AM46" i="1"/>
  <c r="AM4" i="1"/>
  <c r="AM37" i="1"/>
  <c r="AI4" i="1"/>
  <c r="AK4" i="1" s="1"/>
  <c r="AI46" i="1"/>
  <c r="AK46" i="1" s="1"/>
  <c r="AI48" i="1"/>
  <c r="AK48" i="1" s="1"/>
  <c r="AI14" i="1"/>
  <c r="AK14" i="1" s="1"/>
  <c r="AI54" i="1"/>
  <c r="AK54" i="1" s="1"/>
  <c r="AI17" i="1"/>
  <c r="AK17" i="1" s="1"/>
  <c r="AI62" i="1"/>
  <c r="AK62" i="1" s="1"/>
  <c r="AI20" i="1"/>
  <c r="AK20" i="1" s="1"/>
  <c r="AI12" i="1"/>
  <c r="AK12" i="1" s="1"/>
  <c r="AI49" i="1"/>
  <c r="AK49" i="1" s="1"/>
  <c r="AI33" i="1"/>
  <c r="AK33" i="1" s="1"/>
  <c r="AI52" i="1"/>
  <c r="AK52" i="1" s="1"/>
  <c r="AI56" i="1"/>
  <c r="AK56" i="1" s="1"/>
  <c r="AI63" i="1"/>
  <c r="AK63" i="1" s="1"/>
  <c r="AI58" i="1"/>
  <c r="AK58" i="1" s="1"/>
  <c r="AI53" i="1"/>
  <c r="AK53" i="1" s="1"/>
  <c r="AI47" i="1"/>
  <c r="AK47" i="1" s="1"/>
  <c r="AI44" i="1"/>
  <c r="AK44" i="1" s="1"/>
  <c r="AI35" i="1"/>
  <c r="AK35" i="1" s="1"/>
  <c r="AI5" i="1"/>
  <c r="AK5" i="1" s="1"/>
  <c r="AI38" i="1"/>
  <c r="AK38" i="1" s="1"/>
  <c r="AI36" i="1"/>
  <c r="AK36" i="1" s="1"/>
  <c r="AI28" i="1"/>
  <c r="AK28" i="1" s="1"/>
  <c r="AI40" i="1"/>
  <c r="AK40" i="1" s="1"/>
  <c r="AI65" i="1"/>
  <c r="AK65" i="1" s="1"/>
  <c r="AI41" i="1"/>
  <c r="AK41" i="1" s="1"/>
  <c r="AI55" i="1"/>
  <c r="AK55" i="1" s="1"/>
  <c r="AI39" i="1"/>
  <c r="AK39" i="1" s="1"/>
  <c r="AI18" i="1"/>
  <c r="AK18" i="1" s="1"/>
  <c r="AI32" i="1"/>
  <c r="AK32" i="1" s="1"/>
  <c r="AI50" i="1"/>
  <c r="AK50" i="1" s="1"/>
  <c r="AI24" i="1"/>
  <c r="AK24" i="1" s="1"/>
  <c r="AI27" i="1"/>
  <c r="AK27" i="1" s="1"/>
  <c r="AI22" i="1"/>
  <c r="AK22" i="1" s="1"/>
  <c r="AI30" i="1"/>
  <c r="AK30" i="1" s="1"/>
  <c r="AI11" i="1"/>
  <c r="AK11" i="1" s="1"/>
  <c r="AI43" i="1"/>
  <c r="AK43" i="1" s="1"/>
  <c r="AI23" i="1"/>
  <c r="AK23" i="1" s="1"/>
  <c r="AI13" i="1"/>
  <c r="AK13" i="1" s="1"/>
  <c r="AI51" i="1"/>
  <c r="AK51" i="1" s="1"/>
  <c r="AI9" i="1"/>
  <c r="AK9" i="1" s="1"/>
  <c r="AI42" i="1"/>
  <c r="AK42" i="1" s="1"/>
  <c r="AI29" i="1"/>
  <c r="AK29" i="1" s="1"/>
  <c r="AI69" i="1"/>
  <c r="AK69" i="1" s="1"/>
  <c r="AI60" i="1"/>
  <c r="AK60" i="1" s="1"/>
  <c r="AI10" i="1"/>
  <c r="AK10" i="1" s="1"/>
  <c r="AI66" i="1"/>
  <c r="AK66" i="1" s="1"/>
  <c r="AI25" i="1"/>
  <c r="AK25" i="1" s="1"/>
  <c r="AI31" i="1"/>
  <c r="AK31" i="1" s="1"/>
  <c r="AI45" i="1"/>
  <c r="AK45" i="1" s="1"/>
  <c r="AI34" i="1"/>
  <c r="AK34" i="1" s="1"/>
  <c r="AI64" i="1"/>
  <c r="AK64" i="1" s="1"/>
  <c r="AI26" i="1"/>
  <c r="AK26" i="1" s="1"/>
  <c r="AI70" i="1"/>
  <c r="AK70" i="1" s="1"/>
  <c r="AI61" i="1"/>
  <c r="AK61" i="1" s="1"/>
  <c r="AI15" i="1"/>
  <c r="AK15" i="1" s="1"/>
  <c r="AI6" i="1"/>
  <c r="AK6" i="1" s="1"/>
  <c r="AI16" i="1"/>
  <c r="AK16" i="1" s="1"/>
  <c r="AI59" i="1"/>
  <c r="AK59" i="1" s="1"/>
  <c r="AI19" i="1"/>
  <c r="AK19" i="1" s="1"/>
  <c r="AI7" i="1"/>
  <c r="AK7" i="1" s="1"/>
  <c r="AI68" i="1"/>
  <c r="AK68" i="1" s="1"/>
  <c r="AI67" i="1"/>
  <c r="AK67" i="1" s="1"/>
  <c r="AI57" i="1"/>
  <c r="AK57" i="1" s="1"/>
  <c r="AI8" i="1"/>
  <c r="AK8" i="1" s="1"/>
  <c r="AI21" i="1"/>
  <c r="AK21" i="1" s="1"/>
  <c r="AI37" i="1"/>
  <c r="AK37" i="1" s="1"/>
  <c r="P48" i="1" l="1"/>
  <c r="AL48" i="1" s="1"/>
  <c r="AN48" i="1" s="1"/>
  <c r="AP48" i="1" s="1"/>
  <c r="P54" i="1"/>
  <c r="P14" i="1"/>
  <c r="P46" i="1"/>
  <c r="P4" i="1"/>
  <c r="P17" i="1"/>
  <c r="AL17" i="1" s="1"/>
  <c r="AN17" i="1" s="1"/>
  <c r="AP17" i="1" s="1"/>
  <c r="P62" i="1"/>
  <c r="AL62" i="1" s="1"/>
  <c r="AN62" i="1" s="1"/>
  <c r="AP62" i="1" s="1"/>
  <c r="P20" i="1"/>
  <c r="AL20" i="1" s="1"/>
  <c r="AN20" i="1" s="1"/>
  <c r="AP20" i="1" s="1"/>
  <c r="P12" i="1"/>
  <c r="AL12" i="1" s="1"/>
  <c r="AN12" i="1" s="1"/>
  <c r="AP12" i="1" s="1"/>
  <c r="P49" i="1"/>
  <c r="AL49" i="1" s="1"/>
  <c r="AN49" i="1" s="1"/>
  <c r="AP49" i="1" s="1"/>
  <c r="P33" i="1"/>
  <c r="AL33" i="1" s="1"/>
  <c r="AN33" i="1" s="1"/>
  <c r="AP33" i="1" s="1"/>
  <c r="P52" i="1"/>
  <c r="AL52" i="1" s="1"/>
  <c r="AN52" i="1" s="1"/>
  <c r="AP52" i="1" s="1"/>
  <c r="P56" i="1"/>
  <c r="AL56" i="1" s="1"/>
  <c r="AN56" i="1" s="1"/>
  <c r="AP56" i="1" s="1"/>
  <c r="P63" i="1"/>
  <c r="AL63" i="1" s="1"/>
  <c r="AN63" i="1" s="1"/>
  <c r="AP63" i="1" s="1"/>
  <c r="P58" i="1"/>
  <c r="AL58" i="1" s="1"/>
  <c r="AN58" i="1" s="1"/>
  <c r="AP58" i="1" s="1"/>
  <c r="P53" i="1"/>
  <c r="AL53" i="1" s="1"/>
  <c r="AN53" i="1" s="1"/>
  <c r="AP53" i="1" s="1"/>
  <c r="P47" i="1"/>
  <c r="AL47" i="1" s="1"/>
  <c r="AN47" i="1" s="1"/>
  <c r="AP47" i="1" s="1"/>
  <c r="P44" i="1"/>
  <c r="AL44" i="1" s="1"/>
  <c r="AN44" i="1" s="1"/>
  <c r="AP44" i="1" s="1"/>
  <c r="P35" i="1"/>
  <c r="AL35" i="1" s="1"/>
  <c r="AN35" i="1" s="1"/>
  <c r="AP35" i="1" s="1"/>
  <c r="P5" i="1"/>
  <c r="AL5" i="1" s="1"/>
  <c r="AN5" i="1" s="1"/>
  <c r="AP5" i="1" s="1"/>
  <c r="P38" i="1"/>
  <c r="AL38" i="1" s="1"/>
  <c r="AN38" i="1" s="1"/>
  <c r="AP38" i="1" s="1"/>
  <c r="P36" i="1"/>
  <c r="AL36" i="1" s="1"/>
  <c r="AN36" i="1" s="1"/>
  <c r="AP36" i="1" s="1"/>
  <c r="P28" i="1"/>
  <c r="AL28" i="1" s="1"/>
  <c r="AN28" i="1" s="1"/>
  <c r="AP28" i="1" s="1"/>
  <c r="P40" i="1"/>
  <c r="AL40" i="1" s="1"/>
  <c r="AN40" i="1" s="1"/>
  <c r="AP40" i="1" s="1"/>
  <c r="P65" i="1"/>
  <c r="AL65" i="1" s="1"/>
  <c r="AN65" i="1" s="1"/>
  <c r="AP65" i="1" s="1"/>
  <c r="P41" i="1"/>
  <c r="AL41" i="1" s="1"/>
  <c r="AN41" i="1" s="1"/>
  <c r="AP41" i="1" s="1"/>
  <c r="P55" i="1"/>
  <c r="AL55" i="1" s="1"/>
  <c r="AN55" i="1" s="1"/>
  <c r="AP55" i="1" s="1"/>
  <c r="P39" i="1"/>
  <c r="AL39" i="1" s="1"/>
  <c r="AN39" i="1" s="1"/>
  <c r="AP39" i="1" s="1"/>
  <c r="P18" i="1"/>
  <c r="AL18" i="1" s="1"/>
  <c r="AN18" i="1" s="1"/>
  <c r="AP18" i="1" s="1"/>
  <c r="P32" i="1"/>
  <c r="AL32" i="1" s="1"/>
  <c r="AN32" i="1" s="1"/>
  <c r="AP32" i="1" s="1"/>
  <c r="P50" i="1"/>
  <c r="AL50" i="1" s="1"/>
  <c r="AN50" i="1" s="1"/>
  <c r="AP50" i="1" s="1"/>
  <c r="P24" i="1"/>
  <c r="AL24" i="1" s="1"/>
  <c r="AN24" i="1" s="1"/>
  <c r="AP24" i="1" s="1"/>
  <c r="P27" i="1"/>
  <c r="AL27" i="1" s="1"/>
  <c r="AN27" i="1" s="1"/>
  <c r="AP27" i="1" s="1"/>
  <c r="P22" i="1"/>
  <c r="AL22" i="1" s="1"/>
  <c r="AN22" i="1" s="1"/>
  <c r="AP22" i="1" s="1"/>
  <c r="P30" i="1"/>
  <c r="AL30" i="1" s="1"/>
  <c r="AN30" i="1" s="1"/>
  <c r="AP30" i="1" s="1"/>
  <c r="P11" i="1"/>
  <c r="AL11" i="1" s="1"/>
  <c r="AN11" i="1" s="1"/>
  <c r="AP11" i="1" s="1"/>
  <c r="P43" i="1"/>
  <c r="AL43" i="1" s="1"/>
  <c r="AN43" i="1" s="1"/>
  <c r="AP43" i="1" s="1"/>
  <c r="P23" i="1"/>
  <c r="AL23" i="1" s="1"/>
  <c r="AN23" i="1" s="1"/>
  <c r="AP23" i="1" s="1"/>
  <c r="P13" i="1"/>
  <c r="AL13" i="1" s="1"/>
  <c r="AN13" i="1" s="1"/>
  <c r="AP13" i="1" s="1"/>
  <c r="P51" i="1"/>
  <c r="AL51" i="1" s="1"/>
  <c r="AN51" i="1" s="1"/>
  <c r="AP51" i="1" s="1"/>
  <c r="P9" i="1"/>
  <c r="AL9" i="1" s="1"/>
  <c r="AN9" i="1" s="1"/>
  <c r="AP9" i="1" s="1"/>
  <c r="P42" i="1"/>
  <c r="AL42" i="1" s="1"/>
  <c r="AN42" i="1" s="1"/>
  <c r="AP42" i="1" s="1"/>
  <c r="P29" i="1"/>
  <c r="AL29" i="1" s="1"/>
  <c r="AN29" i="1" s="1"/>
  <c r="AP29" i="1" s="1"/>
  <c r="P69" i="1"/>
  <c r="AL69" i="1" s="1"/>
  <c r="AN69" i="1" s="1"/>
  <c r="AP69" i="1" s="1"/>
  <c r="P60" i="1"/>
  <c r="AL60" i="1" s="1"/>
  <c r="AN60" i="1" s="1"/>
  <c r="AP60" i="1" s="1"/>
  <c r="P45" i="1"/>
  <c r="AL45" i="1" s="1"/>
  <c r="AN45" i="1" s="1"/>
  <c r="AP45" i="1" s="1"/>
  <c r="P31" i="1"/>
  <c r="AL31" i="1" s="1"/>
  <c r="AN31" i="1" s="1"/>
  <c r="AP31" i="1" s="1"/>
  <c r="P25" i="1"/>
  <c r="AL25" i="1" s="1"/>
  <c r="AN25" i="1" s="1"/>
  <c r="AP25" i="1" s="1"/>
  <c r="P66" i="1"/>
  <c r="AL66" i="1" s="1"/>
  <c r="AN66" i="1" s="1"/>
  <c r="AP66" i="1" s="1"/>
  <c r="P10" i="1"/>
  <c r="AL10" i="1" s="1"/>
  <c r="AN10" i="1" s="1"/>
  <c r="AP10" i="1" s="1"/>
  <c r="P34" i="1"/>
  <c r="AL34" i="1" s="1"/>
  <c r="AN34" i="1" s="1"/>
  <c r="AP34" i="1" s="1"/>
  <c r="P64" i="1"/>
  <c r="AL64" i="1" s="1"/>
  <c r="AN64" i="1" s="1"/>
  <c r="AP64" i="1" s="1"/>
  <c r="P26" i="1"/>
  <c r="AL26" i="1" s="1"/>
  <c r="AN26" i="1" s="1"/>
  <c r="AP26" i="1" s="1"/>
  <c r="P70" i="1"/>
  <c r="AL70" i="1" s="1"/>
  <c r="AN70" i="1" s="1"/>
  <c r="AP70" i="1" s="1"/>
  <c r="P61" i="1"/>
  <c r="AL61" i="1" s="1"/>
  <c r="AN61" i="1" s="1"/>
  <c r="AP61" i="1" s="1"/>
  <c r="P15" i="1"/>
  <c r="AL15" i="1" s="1"/>
  <c r="AN15" i="1" s="1"/>
  <c r="AP15" i="1" s="1"/>
  <c r="P6" i="1"/>
  <c r="AL6" i="1" s="1"/>
  <c r="AN6" i="1" s="1"/>
  <c r="AP6" i="1" s="1"/>
  <c r="P16" i="1"/>
  <c r="AL16" i="1" s="1"/>
  <c r="AN16" i="1" s="1"/>
  <c r="AP16" i="1" s="1"/>
  <c r="P59" i="1"/>
  <c r="AL59" i="1" s="1"/>
  <c r="AN59" i="1" s="1"/>
  <c r="AP59" i="1" s="1"/>
  <c r="P19" i="1"/>
  <c r="AL19" i="1" s="1"/>
  <c r="AN19" i="1" s="1"/>
  <c r="AP19" i="1" s="1"/>
  <c r="P7" i="1"/>
  <c r="AL7" i="1" s="1"/>
  <c r="AN7" i="1" s="1"/>
  <c r="AP7" i="1" s="1"/>
  <c r="P68" i="1"/>
  <c r="AL68" i="1" s="1"/>
  <c r="AN68" i="1" s="1"/>
  <c r="AP68" i="1" s="1"/>
  <c r="P67" i="1"/>
  <c r="AL67" i="1" s="1"/>
  <c r="AN67" i="1" s="1"/>
  <c r="AP67" i="1" s="1"/>
  <c r="P57" i="1"/>
  <c r="AL57" i="1" s="1"/>
  <c r="AN57" i="1" s="1"/>
  <c r="AP57" i="1" s="1"/>
  <c r="P8" i="1"/>
  <c r="AL8" i="1" s="1"/>
  <c r="AN8" i="1" s="1"/>
  <c r="AP8" i="1" s="1"/>
  <c r="P21" i="1"/>
  <c r="AL21" i="1" s="1"/>
  <c r="AN21" i="1" s="1"/>
  <c r="AP21" i="1" s="1"/>
  <c r="P37" i="1"/>
  <c r="AL37" i="1" s="1"/>
  <c r="AN37" i="1" s="1"/>
  <c r="AP37" i="1" s="1"/>
  <c r="R4" i="1" l="1"/>
  <c r="AL4" i="1"/>
  <c r="AN4" i="1" s="1"/>
  <c r="AP4" i="1" s="1"/>
  <c r="R62" i="1"/>
  <c r="R33" i="1"/>
  <c r="R58" i="1"/>
  <c r="R35" i="1"/>
  <c r="R28" i="1"/>
  <c r="R55" i="1"/>
  <c r="R50" i="1"/>
  <c r="R30" i="1"/>
  <c r="R13" i="1"/>
  <c r="R29" i="1"/>
  <c r="R66" i="1"/>
  <c r="R34" i="1"/>
  <c r="R61" i="1"/>
  <c r="R59" i="1"/>
  <c r="R67" i="1"/>
  <c r="R46" i="1"/>
  <c r="AL46" i="1"/>
  <c r="AN46" i="1" s="1"/>
  <c r="AP46" i="1" s="1"/>
  <c r="R37" i="1"/>
  <c r="R20" i="1"/>
  <c r="R52" i="1"/>
  <c r="R53" i="1"/>
  <c r="R5" i="1"/>
  <c r="R40" i="1"/>
  <c r="R39" i="1"/>
  <c r="R24" i="1"/>
  <c r="R11" i="1"/>
  <c r="R51" i="1"/>
  <c r="R69" i="1"/>
  <c r="R25" i="1"/>
  <c r="R64" i="1"/>
  <c r="R15" i="1"/>
  <c r="R19" i="1"/>
  <c r="R57" i="1"/>
  <c r="R14" i="1"/>
  <c r="AL14" i="1"/>
  <c r="AN14" i="1" s="1"/>
  <c r="AP14" i="1" s="1"/>
  <c r="R48" i="1"/>
  <c r="R12" i="1"/>
  <c r="R56" i="1"/>
  <c r="R47" i="1"/>
  <c r="R38" i="1"/>
  <c r="R65" i="1"/>
  <c r="R18" i="1"/>
  <c r="R27" i="1"/>
  <c r="R43" i="1"/>
  <c r="R9" i="1"/>
  <c r="R60" i="1"/>
  <c r="R31" i="1"/>
  <c r="R26" i="1"/>
  <c r="R6" i="1"/>
  <c r="R7" i="1"/>
  <c r="R8" i="1"/>
  <c r="R54" i="1"/>
  <c r="AL54" i="1"/>
  <c r="AN54" i="1" s="1"/>
  <c r="AP54" i="1" s="1"/>
  <c r="R17" i="1"/>
  <c r="R49" i="1"/>
  <c r="R63" i="1"/>
  <c r="R44" i="1"/>
  <c r="R36" i="1"/>
  <c r="R41" i="1"/>
  <c r="R32" i="1"/>
  <c r="R22" i="1"/>
  <c r="R23" i="1"/>
  <c r="R42" i="1"/>
  <c r="R10" i="1"/>
  <c r="R45" i="1"/>
  <c r="R70" i="1"/>
  <c r="R16" i="1"/>
  <c r="R68" i="1"/>
  <c r="R21" i="1"/>
</calcChain>
</file>

<file path=xl/sharedStrings.xml><?xml version="1.0" encoding="utf-8"?>
<sst xmlns="http://schemas.openxmlformats.org/spreadsheetml/2006/main" count="668" uniqueCount="221">
  <si>
    <t>序号</t>
  </si>
  <si>
    <t>学号</t>
  </si>
  <si>
    <t>姓名</t>
  </si>
  <si>
    <t>有机化学/必修课/3</t>
  </si>
  <si>
    <t>工程力学/必修课/4.5</t>
  </si>
  <si>
    <t>大学英语视听说(三)/必修课/2</t>
  </si>
  <si>
    <t>航空概论/拓展选修课/1.5</t>
  </si>
  <si>
    <t>大学英语读写译(三)/必修课/3</t>
  </si>
  <si>
    <t>音乐鉴赏/拓展选修课/2</t>
  </si>
  <si>
    <t>有机化学实验/实践课/1.5</t>
  </si>
  <si>
    <t>马克思主义基本原理概论/必修课/3</t>
  </si>
  <si>
    <t>美术欣赏/拓展选修课/2</t>
  </si>
  <si>
    <t>Visual Basic程序设计/必修课/4</t>
  </si>
  <si>
    <t>大学物理(二)/必修课/2.5</t>
  </si>
  <si>
    <t>线性代数/必修课/2.5</t>
  </si>
  <si>
    <t>130909101</t>
  </si>
  <si>
    <t>白步强</t>
  </si>
  <si>
    <t/>
  </si>
  <si>
    <t>130909102</t>
  </si>
  <si>
    <t>陈晓宇</t>
  </si>
  <si>
    <t>130909103</t>
  </si>
  <si>
    <t>陈英哲</t>
  </si>
  <si>
    <t>130909104</t>
  </si>
  <si>
    <t>陈琪</t>
  </si>
  <si>
    <t>130909105</t>
  </si>
  <si>
    <t>付安祺</t>
  </si>
  <si>
    <t>130909106</t>
  </si>
  <si>
    <t>郭彦君</t>
  </si>
  <si>
    <t>130909107</t>
  </si>
  <si>
    <t>胡敏</t>
  </si>
  <si>
    <t>130909108</t>
  </si>
  <si>
    <t>黄连芝</t>
  </si>
  <si>
    <t>130909109</t>
  </si>
  <si>
    <t>黄延晓</t>
  </si>
  <si>
    <t>130909111</t>
  </si>
  <si>
    <t>李嘉序</t>
  </si>
  <si>
    <t>130909112</t>
  </si>
  <si>
    <t>李流星</t>
  </si>
  <si>
    <t>130909113</t>
  </si>
  <si>
    <t>李如洽</t>
  </si>
  <si>
    <t>130909114</t>
  </si>
  <si>
    <t>李洋孟</t>
  </si>
  <si>
    <t>130909115</t>
  </si>
  <si>
    <t>李壮豫</t>
  </si>
  <si>
    <t>130909116</t>
  </si>
  <si>
    <t>刘露</t>
  </si>
  <si>
    <t>130909117</t>
  </si>
  <si>
    <t>刘瑞冬</t>
  </si>
  <si>
    <t>130909118</t>
  </si>
  <si>
    <t>刘晓晗</t>
  </si>
  <si>
    <t>130909119</t>
  </si>
  <si>
    <t>鲁笑洋</t>
  </si>
  <si>
    <t>130909120</t>
  </si>
  <si>
    <t>毛红春</t>
  </si>
  <si>
    <t>130909121</t>
  </si>
  <si>
    <t>牛璐瑶</t>
  </si>
  <si>
    <t>130909122</t>
  </si>
  <si>
    <t>沈帅宇</t>
  </si>
  <si>
    <t>130909123</t>
  </si>
  <si>
    <t>王凌</t>
  </si>
  <si>
    <t>130909125</t>
  </si>
  <si>
    <t>魏春雷</t>
  </si>
  <si>
    <t>130909126</t>
  </si>
  <si>
    <t>徐江南</t>
  </si>
  <si>
    <t>130909127</t>
  </si>
  <si>
    <t>徐露露</t>
  </si>
  <si>
    <t>130909128</t>
  </si>
  <si>
    <t>杨品</t>
  </si>
  <si>
    <t>130909129</t>
  </si>
  <si>
    <t>姚娇娇</t>
  </si>
  <si>
    <t>130909130</t>
  </si>
  <si>
    <t>岳陆化</t>
  </si>
  <si>
    <t>130909131</t>
  </si>
  <si>
    <t>曾晓羲</t>
  </si>
  <si>
    <t>130909132</t>
  </si>
  <si>
    <t>张濛沛</t>
  </si>
  <si>
    <t>130909133</t>
  </si>
  <si>
    <t>张函嘉</t>
  </si>
  <si>
    <t>130909134</t>
  </si>
  <si>
    <t>张静</t>
  </si>
  <si>
    <t>130909135</t>
  </si>
  <si>
    <t>张梦晗</t>
  </si>
  <si>
    <t>130909137</t>
  </si>
  <si>
    <t>张晓翠</t>
  </si>
  <si>
    <t>130909138</t>
  </si>
  <si>
    <t>赵歌</t>
  </si>
  <si>
    <t>130909139</t>
  </si>
  <si>
    <t>周敏</t>
  </si>
  <si>
    <t>130909140</t>
  </si>
  <si>
    <t>左卓</t>
  </si>
  <si>
    <t>130909201</t>
  </si>
  <si>
    <t>曹俊美</t>
  </si>
  <si>
    <t>130909202</t>
  </si>
  <si>
    <t>陈叶</t>
  </si>
  <si>
    <t>130909204</t>
  </si>
  <si>
    <t>冯丽霞</t>
  </si>
  <si>
    <t>130909206</t>
  </si>
  <si>
    <t>胡国平</t>
  </si>
  <si>
    <t>130909209</t>
  </si>
  <si>
    <t>蒋爱丽</t>
  </si>
  <si>
    <t>130909210</t>
  </si>
  <si>
    <t>李东阳</t>
  </si>
  <si>
    <t>130909212</t>
  </si>
  <si>
    <t>李梦菲</t>
  </si>
  <si>
    <t>130909213</t>
  </si>
  <si>
    <t>李宛桐</t>
  </si>
  <si>
    <t>130909215</t>
  </si>
  <si>
    <t>林雨丰</t>
  </si>
  <si>
    <t>130909216</t>
  </si>
  <si>
    <t>刘荣荣</t>
  </si>
  <si>
    <t>130909217</t>
  </si>
  <si>
    <t>刘童</t>
  </si>
  <si>
    <t>130909218</t>
  </si>
  <si>
    <t>刘鑫鑫</t>
  </si>
  <si>
    <t>130909219</t>
  </si>
  <si>
    <t>马文静</t>
  </si>
  <si>
    <t>130909221</t>
  </si>
  <si>
    <t>秦琪宁</t>
  </si>
  <si>
    <t>130909222</t>
  </si>
  <si>
    <t>孙雪艳</t>
  </si>
  <si>
    <t>130909223</t>
  </si>
  <si>
    <t>王熙然</t>
  </si>
  <si>
    <t>130909224</t>
  </si>
  <si>
    <t>王</t>
  </si>
  <si>
    <t>130909225</t>
  </si>
  <si>
    <t>吴鹏</t>
  </si>
  <si>
    <t>130909226</t>
  </si>
  <si>
    <t>徐楷</t>
  </si>
  <si>
    <t>130909227</t>
  </si>
  <si>
    <t>许超群</t>
  </si>
  <si>
    <t>130909229</t>
  </si>
  <si>
    <t>原文奇</t>
  </si>
  <si>
    <t>130909231</t>
  </si>
  <si>
    <t>曾晗</t>
  </si>
  <si>
    <t>130909233</t>
  </si>
  <si>
    <t>张浩</t>
  </si>
  <si>
    <t>130909234</t>
  </si>
  <si>
    <t>张磊坤</t>
  </si>
  <si>
    <t>130909235</t>
  </si>
  <si>
    <t>张明</t>
  </si>
  <si>
    <t>130909236</t>
  </si>
  <si>
    <t>张伟</t>
  </si>
  <si>
    <t>130909237</t>
  </si>
  <si>
    <t>张壮</t>
  </si>
  <si>
    <t>130909238</t>
  </si>
  <si>
    <t>赵方洲</t>
  </si>
  <si>
    <t>130909239</t>
  </si>
  <si>
    <t>赵泽旭</t>
  </si>
  <si>
    <t>130909240</t>
  </si>
  <si>
    <t>周娅</t>
  </si>
  <si>
    <t>40</t>
    <phoneticPr fontId="3" type="noConversion"/>
  </si>
  <si>
    <t>39</t>
    <phoneticPr fontId="3" type="noConversion"/>
  </si>
  <si>
    <t>24</t>
    <phoneticPr fontId="3" type="noConversion"/>
  </si>
  <si>
    <t>37</t>
    <phoneticPr fontId="3" type="noConversion"/>
  </si>
  <si>
    <t>48</t>
    <phoneticPr fontId="3" type="noConversion"/>
  </si>
  <si>
    <t>50</t>
    <phoneticPr fontId="3" type="noConversion"/>
  </si>
  <si>
    <t>32</t>
    <phoneticPr fontId="3" type="noConversion"/>
  </si>
  <si>
    <t>47</t>
    <phoneticPr fontId="3" type="noConversion"/>
  </si>
  <si>
    <t>52</t>
    <phoneticPr fontId="3" type="noConversion"/>
  </si>
  <si>
    <t>55</t>
    <phoneticPr fontId="3" type="noConversion"/>
  </si>
  <si>
    <t>26</t>
    <phoneticPr fontId="3" type="noConversion"/>
  </si>
  <si>
    <t>53</t>
    <phoneticPr fontId="3" type="noConversion"/>
  </si>
  <si>
    <t>34</t>
    <phoneticPr fontId="3" type="noConversion"/>
  </si>
  <si>
    <t>46</t>
    <phoneticPr fontId="3" type="noConversion"/>
  </si>
  <si>
    <t>51</t>
    <phoneticPr fontId="3" type="noConversion"/>
  </si>
  <si>
    <t>43</t>
    <phoneticPr fontId="3" type="noConversion"/>
  </si>
  <si>
    <t>54</t>
    <phoneticPr fontId="3" type="noConversion"/>
  </si>
  <si>
    <t>50</t>
    <phoneticPr fontId="3" type="noConversion"/>
  </si>
  <si>
    <t>40</t>
    <phoneticPr fontId="3" type="noConversion"/>
  </si>
  <si>
    <t>27</t>
    <phoneticPr fontId="3" type="noConversion"/>
  </si>
  <si>
    <t>38</t>
    <phoneticPr fontId="3" type="noConversion"/>
  </si>
  <si>
    <t>39</t>
    <phoneticPr fontId="3" type="noConversion"/>
  </si>
  <si>
    <t>53</t>
    <phoneticPr fontId="3" type="noConversion"/>
  </si>
  <si>
    <t>42</t>
    <phoneticPr fontId="3" type="noConversion"/>
  </si>
  <si>
    <t>56</t>
    <phoneticPr fontId="3" type="noConversion"/>
  </si>
  <si>
    <t>59</t>
    <phoneticPr fontId="3" type="noConversion"/>
  </si>
  <si>
    <t>31</t>
    <phoneticPr fontId="3" type="noConversion"/>
  </si>
  <si>
    <t>57</t>
    <phoneticPr fontId="3" type="noConversion"/>
  </si>
  <si>
    <t>46</t>
    <phoneticPr fontId="3" type="noConversion"/>
  </si>
  <si>
    <t>45</t>
    <phoneticPr fontId="3" type="noConversion"/>
  </si>
  <si>
    <t>40</t>
    <phoneticPr fontId="3" type="noConversion"/>
  </si>
  <si>
    <t>54</t>
    <phoneticPr fontId="3" type="noConversion"/>
  </si>
  <si>
    <t>53</t>
    <phoneticPr fontId="3" type="noConversion"/>
  </si>
  <si>
    <t>42</t>
    <phoneticPr fontId="3" type="noConversion"/>
  </si>
  <si>
    <t>44</t>
    <phoneticPr fontId="3" type="noConversion"/>
  </si>
  <si>
    <t>45</t>
    <phoneticPr fontId="3" type="noConversion"/>
  </si>
  <si>
    <t>31</t>
    <phoneticPr fontId="3" type="noConversion"/>
  </si>
  <si>
    <t>51</t>
    <phoneticPr fontId="3" type="noConversion"/>
  </si>
  <si>
    <t>37</t>
    <phoneticPr fontId="3" type="noConversion"/>
  </si>
  <si>
    <t>49</t>
    <phoneticPr fontId="3" type="noConversion"/>
  </si>
  <si>
    <t>25</t>
    <phoneticPr fontId="3" type="noConversion"/>
  </si>
  <si>
    <t>19</t>
    <phoneticPr fontId="3" type="noConversion"/>
  </si>
  <si>
    <t>27</t>
    <phoneticPr fontId="3" type="noConversion"/>
  </si>
  <si>
    <t>33</t>
    <phoneticPr fontId="3" type="noConversion"/>
  </si>
  <si>
    <t>17</t>
    <phoneticPr fontId="3" type="noConversion"/>
  </si>
  <si>
    <t>加权成绩1</t>
    <phoneticPr fontId="3" type="noConversion"/>
  </si>
  <si>
    <t>学分1</t>
    <phoneticPr fontId="3" type="noConversion"/>
  </si>
  <si>
    <t>综合成绩1</t>
    <phoneticPr fontId="3" type="noConversion"/>
  </si>
  <si>
    <t>2014-2015学年第1学期班级成绩汇总表</t>
    <phoneticPr fontId="3" type="noConversion"/>
  </si>
  <si>
    <t>大学英语视听说(四)/必修课/1.5</t>
  </si>
  <si>
    <t>流体力学/必修课/3</t>
  </si>
  <si>
    <t>物理化学I/必修课/3</t>
  </si>
  <si>
    <t>生物化学/选修课/2</t>
  </si>
  <si>
    <t>物理化学I实验/实践课/1</t>
  </si>
  <si>
    <t>测量学/选修课/2</t>
  </si>
  <si>
    <t>概率论与数理统计/必修课/3.5</t>
  </si>
  <si>
    <t>电工电子技术基础Ⅱ/拓展选修课/2.5</t>
  </si>
  <si>
    <t>毛泽东思想和中国特色社会主义理论体系概论/必修课/6</t>
  </si>
  <si>
    <t>大学英语读写译(四)/必修课/2</t>
  </si>
  <si>
    <t>仪器分析/选修课/2.5</t>
  </si>
  <si>
    <t>0</t>
  </si>
  <si>
    <t>加权成绩2</t>
    <phoneticPr fontId="3" type="noConversion"/>
  </si>
  <si>
    <t>学分2</t>
    <phoneticPr fontId="3" type="noConversion"/>
  </si>
  <si>
    <t>综合成绩2</t>
    <phoneticPr fontId="3" type="noConversion"/>
  </si>
  <si>
    <t>2014-2015学年第2学期班级汇总表</t>
    <phoneticPr fontId="3" type="noConversion"/>
  </si>
  <si>
    <t>总加权成绩</t>
    <phoneticPr fontId="3" type="noConversion"/>
  </si>
  <si>
    <t>总学分</t>
    <phoneticPr fontId="3" type="noConversion"/>
  </si>
  <si>
    <t>总综合成绩</t>
    <phoneticPr fontId="3" type="noConversion"/>
  </si>
  <si>
    <t>六级加分</t>
    <phoneticPr fontId="3" type="noConversion"/>
  </si>
  <si>
    <t>最终成绩</t>
    <phoneticPr fontId="3" type="noConversion"/>
  </si>
  <si>
    <t>备注：标红的为有科目不及格的，序号标红的为一学年中有挂科情况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</si>
</sst>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quotePrefix="1" applyBorder="1">
      <alignment vertical="center"/>
    </xf>
    <xf numFmtId="0" fontId="0" fillId="0" borderId="1" xfId="0" applyBorder="1">
      <alignment vertical="center"/>
    </xf>
    <xf numFmtId="0" fontId="0" fillId="0" borderId="1" xfId="0" quotePrefix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0"/>
  <sheetViews>
    <sheetView tabSelected="1" zoomScaleNormal="100" workbookViewId="0">
      <selection activeCell="AE13" sqref="AE13"/>
    </sheetView>
  </sheetViews>
  <sheetFormatPr defaultColWidth="6.625" defaultRowHeight="13.5" x14ac:dyDescent="0.15"/>
  <cols>
    <col min="1" max="1" width="6.625" style="1"/>
    <col min="2" max="2" width="11.5" style="1" customWidth="1"/>
    <col min="3" max="11" width="6.625" style="1"/>
    <col min="13" max="13" width="8" customWidth="1"/>
    <col min="14" max="14" width="7.375" customWidth="1"/>
    <col min="16" max="16" width="11.75" customWidth="1"/>
    <col min="18" max="18" width="13.25" customWidth="1"/>
    <col min="20" max="20" width="9.5" customWidth="1"/>
    <col min="29" max="29" width="9.125" customWidth="1"/>
    <col min="31" max="31" width="9.625" customWidth="1"/>
    <col min="32" max="32" width="11.625" customWidth="1"/>
    <col min="33" max="33" width="9.5" customWidth="1"/>
    <col min="35" max="35" width="10.375" customWidth="1"/>
    <col min="37" max="37" width="13.5" customWidth="1"/>
    <col min="38" max="38" width="12.125" customWidth="1"/>
    <col min="39" max="39" width="9.375" customWidth="1"/>
    <col min="40" max="40" width="13.375" customWidth="1"/>
    <col min="41" max="41" width="10.75" customWidth="1"/>
    <col min="42" max="42" width="13.25" customWidth="1"/>
  </cols>
  <sheetData>
    <row r="1" spans="1:42" x14ac:dyDescent="0.15">
      <c r="B1" s="16" t="s">
        <v>198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T1" s="16" t="s">
        <v>214</v>
      </c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42" x14ac:dyDescent="0.1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42" s="4" customFormat="1" ht="69.75" customHeight="1" x14ac:dyDescent="0.15">
      <c r="A3" s="5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14" t="s">
        <v>195</v>
      </c>
      <c r="Q3" s="14" t="s">
        <v>196</v>
      </c>
      <c r="R3" s="14" t="s">
        <v>197</v>
      </c>
      <c r="T3" s="2" t="s">
        <v>1</v>
      </c>
      <c r="U3" s="2" t="s">
        <v>2</v>
      </c>
      <c r="V3" s="2" t="s">
        <v>199</v>
      </c>
      <c r="W3" s="2" t="s">
        <v>200</v>
      </c>
      <c r="X3" s="2" t="s">
        <v>201</v>
      </c>
      <c r="Y3" s="3" t="s">
        <v>8</v>
      </c>
      <c r="Z3" s="3" t="s">
        <v>202</v>
      </c>
      <c r="AA3" s="3" t="s">
        <v>203</v>
      </c>
      <c r="AB3" s="3" t="s">
        <v>204</v>
      </c>
      <c r="AC3" s="3" t="s">
        <v>205</v>
      </c>
      <c r="AD3" s="3" t="s">
        <v>11</v>
      </c>
      <c r="AE3" s="3" t="s">
        <v>206</v>
      </c>
      <c r="AF3" s="3" t="s">
        <v>207</v>
      </c>
      <c r="AG3" s="3" t="s">
        <v>208</v>
      </c>
      <c r="AH3" s="3" t="s">
        <v>209</v>
      </c>
      <c r="AI3" s="14" t="s">
        <v>211</v>
      </c>
      <c r="AJ3" s="14" t="s">
        <v>212</v>
      </c>
      <c r="AK3" s="14" t="s">
        <v>213</v>
      </c>
      <c r="AL3" s="14" t="s">
        <v>215</v>
      </c>
      <c r="AM3" s="14" t="s">
        <v>216</v>
      </c>
      <c r="AN3" s="14" t="s">
        <v>217</v>
      </c>
      <c r="AO3" s="14" t="s">
        <v>218</v>
      </c>
      <c r="AP3" s="14" t="s">
        <v>219</v>
      </c>
    </row>
    <row r="4" spans="1:42" x14ac:dyDescent="0.15">
      <c r="A4" s="1">
        <v>1</v>
      </c>
      <c r="B4" s="6" t="s">
        <v>148</v>
      </c>
      <c r="C4" s="6" t="s">
        <v>149</v>
      </c>
      <c r="D4" s="8">
        <v>69</v>
      </c>
      <c r="E4" s="8">
        <v>97</v>
      </c>
      <c r="F4" s="8">
        <v>85</v>
      </c>
      <c r="G4" s="6" t="s">
        <v>17</v>
      </c>
      <c r="H4" s="8">
        <v>91</v>
      </c>
      <c r="I4" s="8">
        <v>90</v>
      </c>
      <c r="J4" s="7">
        <v>98</v>
      </c>
      <c r="K4" s="8">
        <v>88</v>
      </c>
      <c r="L4" s="9" t="s">
        <v>17</v>
      </c>
      <c r="M4" s="10">
        <v>92</v>
      </c>
      <c r="N4" s="10">
        <v>86</v>
      </c>
      <c r="O4" s="10">
        <v>94</v>
      </c>
      <c r="P4" s="15">
        <f>D4*3+E4*4.5+F4*2+H4*3+I4*2+J4*1.5+K4*3+M4*4+N4*2.5+O4*2.5</f>
        <v>2495.5</v>
      </c>
      <c r="Q4" s="15">
        <v>26</v>
      </c>
      <c r="R4" s="15">
        <f t="shared" ref="R4:R35" si="0">P4/Q4</f>
        <v>95.980769230769226</v>
      </c>
      <c r="T4" s="6" t="s">
        <v>148</v>
      </c>
      <c r="U4" s="6" t="s">
        <v>149</v>
      </c>
      <c r="V4" s="7">
        <v>79</v>
      </c>
      <c r="W4" s="8">
        <v>92</v>
      </c>
      <c r="X4" s="7">
        <v>89</v>
      </c>
      <c r="Y4" s="9" t="s">
        <v>17</v>
      </c>
      <c r="Z4" s="10">
        <v>90</v>
      </c>
      <c r="AA4" s="10">
        <v>88</v>
      </c>
      <c r="AB4" s="10">
        <v>81</v>
      </c>
      <c r="AC4" s="10">
        <v>96</v>
      </c>
      <c r="AD4" s="10">
        <v>76</v>
      </c>
      <c r="AE4" s="9" t="s">
        <v>17</v>
      </c>
      <c r="AF4" s="10">
        <v>93</v>
      </c>
      <c r="AG4" s="10">
        <v>85</v>
      </c>
      <c r="AH4" s="10">
        <v>92</v>
      </c>
      <c r="AI4" s="15">
        <f>V4*1.5+W4*3+X4*3+Z4*2+AA4*1+AB4*2+AC4*3.5+AD4*2+AF4*6+AG4*2+AH4*2.5</f>
        <v>2537.5</v>
      </c>
      <c r="AJ4" s="15">
        <v>28.5</v>
      </c>
      <c r="AK4" s="15">
        <f t="shared" ref="AK4:AK35" si="1">AI4/AJ4</f>
        <v>89.035087719298247</v>
      </c>
      <c r="AL4" s="15">
        <f t="shared" ref="AL4:AL35" si="2">P4+AI4</f>
        <v>5033</v>
      </c>
      <c r="AM4" s="15">
        <f t="shared" ref="AM4:AM35" si="3">Q4+AJ4</f>
        <v>54.5</v>
      </c>
      <c r="AN4" s="15">
        <f t="shared" ref="AN4:AN35" si="4">AL4/AM4</f>
        <v>92.348623853211009</v>
      </c>
      <c r="AO4" s="15">
        <v>0</v>
      </c>
      <c r="AP4" s="15">
        <f t="shared" ref="AP4:AP35" si="5">AN4+AO4</f>
        <v>92.348623853211009</v>
      </c>
    </row>
    <row r="5" spans="1:42" x14ac:dyDescent="0.15">
      <c r="A5" s="1">
        <v>2</v>
      </c>
      <c r="B5" s="6" t="s">
        <v>110</v>
      </c>
      <c r="C5" s="6" t="s">
        <v>111</v>
      </c>
      <c r="D5" s="8">
        <v>78</v>
      </c>
      <c r="E5" s="8">
        <v>92</v>
      </c>
      <c r="F5" s="8">
        <v>84</v>
      </c>
      <c r="G5" s="6" t="s">
        <v>17</v>
      </c>
      <c r="H5" s="8">
        <v>92</v>
      </c>
      <c r="I5" s="8">
        <v>85</v>
      </c>
      <c r="J5" s="7">
        <v>99</v>
      </c>
      <c r="K5" s="8">
        <v>87</v>
      </c>
      <c r="L5" s="9" t="s">
        <v>17</v>
      </c>
      <c r="M5" s="10">
        <v>90</v>
      </c>
      <c r="N5" s="10">
        <v>97</v>
      </c>
      <c r="O5" s="10">
        <v>98</v>
      </c>
      <c r="P5" s="15">
        <f>D5*3+E5*4.5+F5*2+H5*3+I5*2+J5*1.5+K5*3+M5*4+N5*2.5+O5*2.5</f>
        <v>2519</v>
      </c>
      <c r="Q5" s="15">
        <v>28</v>
      </c>
      <c r="R5" s="15">
        <f t="shared" si="0"/>
        <v>89.964285714285708</v>
      </c>
      <c r="T5" s="6" t="s">
        <v>110</v>
      </c>
      <c r="U5" s="6" t="s">
        <v>111</v>
      </c>
      <c r="V5" s="7">
        <v>81</v>
      </c>
      <c r="W5" s="8">
        <v>88</v>
      </c>
      <c r="X5" s="7">
        <v>79</v>
      </c>
      <c r="Y5" s="9" t="s">
        <v>17</v>
      </c>
      <c r="Z5" s="10">
        <v>89</v>
      </c>
      <c r="AA5" s="10">
        <v>90</v>
      </c>
      <c r="AB5" s="10">
        <v>93</v>
      </c>
      <c r="AC5" s="10">
        <v>99</v>
      </c>
      <c r="AD5" s="10">
        <v>78</v>
      </c>
      <c r="AE5" s="9" t="s">
        <v>17</v>
      </c>
      <c r="AF5" s="10">
        <v>88</v>
      </c>
      <c r="AG5" s="10">
        <v>92</v>
      </c>
      <c r="AH5" s="10">
        <v>84</v>
      </c>
      <c r="AI5" s="15">
        <f>V5*1.5+W5*3+X5*3+Z5*2+AA5*1+AB5*2+AC5*3.5+AD5*2+AF5*6+AG5*2+AH5*2.5</f>
        <v>2501</v>
      </c>
      <c r="AJ5" s="15">
        <v>28.5</v>
      </c>
      <c r="AK5" s="15">
        <f t="shared" si="1"/>
        <v>87.754385964912274</v>
      </c>
      <c r="AL5" s="15">
        <f t="shared" si="2"/>
        <v>5020</v>
      </c>
      <c r="AM5" s="15">
        <f t="shared" si="3"/>
        <v>56.5</v>
      </c>
      <c r="AN5" s="15">
        <f t="shared" si="4"/>
        <v>88.849557522123888</v>
      </c>
      <c r="AO5" s="15">
        <v>0</v>
      </c>
      <c r="AP5" s="15">
        <f t="shared" si="5"/>
        <v>88.849557522123888</v>
      </c>
    </row>
    <row r="6" spans="1:42" x14ac:dyDescent="0.15">
      <c r="A6" s="1">
        <v>3</v>
      </c>
      <c r="B6" s="6" t="s">
        <v>36</v>
      </c>
      <c r="C6" s="6" t="s">
        <v>37</v>
      </c>
      <c r="D6" s="8">
        <v>92</v>
      </c>
      <c r="E6" s="8">
        <v>91</v>
      </c>
      <c r="F6" s="8">
        <v>77</v>
      </c>
      <c r="G6" s="6" t="s">
        <v>17</v>
      </c>
      <c r="H6" s="8">
        <v>87</v>
      </c>
      <c r="I6" s="8">
        <v>90</v>
      </c>
      <c r="J6" s="7">
        <v>99</v>
      </c>
      <c r="K6" s="8">
        <v>84</v>
      </c>
      <c r="L6" s="9" t="s">
        <v>17</v>
      </c>
      <c r="M6" s="10">
        <v>99</v>
      </c>
      <c r="N6" s="10">
        <v>96</v>
      </c>
      <c r="O6" s="10">
        <v>93</v>
      </c>
      <c r="P6" s="15">
        <f>D6*3+E6*4.5+F6*2+H6*3+I6*2+J6*1.5+K6*3+M6*4+N6*2.5+O6*2.5</f>
        <v>2549.5</v>
      </c>
      <c r="Q6" s="15">
        <v>28</v>
      </c>
      <c r="R6" s="15">
        <f t="shared" si="0"/>
        <v>91.053571428571431</v>
      </c>
      <c r="T6" s="6" t="s">
        <v>36</v>
      </c>
      <c r="U6" s="6" t="s">
        <v>37</v>
      </c>
      <c r="V6" s="7">
        <v>72</v>
      </c>
      <c r="W6" s="8">
        <v>78</v>
      </c>
      <c r="X6" s="7">
        <v>79</v>
      </c>
      <c r="Y6" s="9" t="s">
        <v>17</v>
      </c>
      <c r="Z6" s="10">
        <v>92</v>
      </c>
      <c r="AA6" s="10">
        <v>93</v>
      </c>
      <c r="AB6" s="10">
        <v>91</v>
      </c>
      <c r="AC6" s="10">
        <v>96</v>
      </c>
      <c r="AD6" s="10">
        <v>80</v>
      </c>
      <c r="AE6" s="9" t="s">
        <v>17</v>
      </c>
      <c r="AF6" s="10">
        <v>89</v>
      </c>
      <c r="AG6" s="10">
        <v>87</v>
      </c>
      <c r="AH6" s="10">
        <v>88</v>
      </c>
      <c r="AI6" s="15">
        <f>V6*1.5+W6*3+X6*3+Z6*2+AA6*1+AB6*2+AC6*3.5+AD6*2+AF6*6+AG6*2+AH6*2.5</f>
        <v>2462</v>
      </c>
      <c r="AJ6" s="15">
        <v>28.5</v>
      </c>
      <c r="AK6" s="15">
        <f t="shared" si="1"/>
        <v>86.385964912280699</v>
      </c>
      <c r="AL6" s="15">
        <f t="shared" si="2"/>
        <v>5011.5</v>
      </c>
      <c r="AM6" s="15">
        <f t="shared" si="3"/>
        <v>56.5</v>
      </c>
      <c r="AN6" s="15">
        <f t="shared" si="4"/>
        <v>88.69911504424779</v>
      </c>
      <c r="AO6" s="15">
        <v>0</v>
      </c>
      <c r="AP6" s="15">
        <f t="shared" si="5"/>
        <v>88.69911504424779</v>
      </c>
    </row>
    <row r="7" spans="1:42" x14ac:dyDescent="0.15">
      <c r="A7" s="1">
        <v>4</v>
      </c>
      <c r="B7" s="6" t="s">
        <v>28</v>
      </c>
      <c r="C7" s="6" t="s">
        <v>29</v>
      </c>
      <c r="D7" s="8">
        <v>69</v>
      </c>
      <c r="E7" s="8">
        <v>93</v>
      </c>
      <c r="F7" s="8">
        <v>90</v>
      </c>
      <c r="G7" s="6" t="s">
        <v>17</v>
      </c>
      <c r="H7" s="8">
        <v>89</v>
      </c>
      <c r="I7" s="6" t="s">
        <v>17</v>
      </c>
      <c r="J7" s="7">
        <v>99</v>
      </c>
      <c r="K7" s="8">
        <v>73</v>
      </c>
      <c r="L7" s="9" t="s">
        <v>17</v>
      </c>
      <c r="M7" s="10">
        <v>81</v>
      </c>
      <c r="N7" s="10">
        <v>84</v>
      </c>
      <c r="O7" s="10">
        <v>93</v>
      </c>
      <c r="P7" s="15">
        <f>D7*3+E7*4.5+F7*2+H7*3+J7*1.5+K7*3+M7*4+N7*2.5+O7*2.5</f>
        <v>2206.5</v>
      </c>
      <c r="Q7" s="15">
        <v>26</v>
      </c>
      <c r="R7" s="15">
        <f t="shared" si="0"/>
        <v>84.865384615384613</v>
      </c>
      <c r="T7" s="6" t="s">
        <v>28</v>
      </c>
      <c r="U7" s="6" t="s">
        <v>29</v>
      </c>
      <c r="V7" s="7">
        <v>92</v>
      </c>
      <c r="W7" s="8">
        <v>82</v>
      </c>
      <c r="X7" s="7">
        <v>76</v>
      </c>
      <c r="Y7" s="10">
        <v>90</v>
      </c>
      <c r="Z7" s="10">
        <v>77</v>
      </c>
      <c r="AA7" s="10">
        <v>96</v>
      </c>
      <c r="AB7" s="10">
        <v>91</v>
      </c>
      <c r="AC7" s="10">
        <v>95</v>
      </c>
      <c r="AD7" s="10">
        <v>75</v>
      </c>
      <c r="AE7" s="9" t="s">
        <v>17</v>
      </c>
      <c r="AF7" s="10">
        <v>91</v>
      </c>
      <c r="AG7" s="10">
        <v>93</v>
      </c>
      <c r="AH7" s="10">
        <v>79</v>
      </c>
      <c r="AI7" s="15">
        <f>V7*1.5+W7*3+X7*3+Y7*2+Z7*2+AA7*1+AB7*2+AC7*3.5+AD7*2+AF7*6+AG7*2+AH7*2.5</f>
        <v>2636</v>
      </c>
      <c r="AJ7" s="15">
        <v>30.5</v>
      </c>
      <c r="AK7" s="15">
        <f t="shared" si="1"/>
        <v>86.426229508196727</v>
      </c>
      <c r="AL7" s="15">
        <f t="shared" si="2"/>
        <v>4842.5</v>
      </c>
      <c r="AM7" s="15">
        <f t="shared" si="3"/>
        <v>56.5</v>
      </c>
      <c r="AN7" s="15">
        <f t="shared" si="4"/>
        <v>85.707964601769916</v>
      </c>
      <c r="AO7" s="15">
        <v>1</v>
      </c>
      <c r="AP7" s="15">
        <f t="shared" si="5"/>
        <v>86.707964601769916</v>
      </c>
    </row>
    <row r="8" spans="1:42" x14ac:dyDescent="0.15">
      <c r="A8" s="1">
        <v>5</v>
      </c>
      <c r="B8" s="6" t="s">
        <v>20</v>
      </c>
      <c r="C8" s="6" t="s">
        <v>21</v>
      </c>
      <c r="D8" s="8">
        <v>82</v>
      </c>
      <c r="E8" s="8">
        <v>89</v>
      </c>
      <c r="F8" s="8">
        <v>69</v>
      </c>
      <c r="G8" s="6" t="s">
        <v>17</v>
      </c>
      <c r="H8" s="8">
        <v>84</v>
      </c>
      <c r="I8" s="8">
        <v>86</v>
      </c>
      <c r="J8" s="7">
        <v>98</v>
      </c>
      <c r="K8" s="8">
        <v>86</v>
      </c>
      <c r="L8" s="9" t="s">
        <v>17</v>
      </c>
      <c r="M8" s="10">
        <v>90</v>
      </c>
      <c r="N8" s="10">
        <v>93</v>
      </c>
      <c r="O8" s="10">
        <v>97</v>
      </c>
      <c r="P8" s="15">
        <f>D8*3+E8*4.5+F8*2+H8*3+I8*2+J8*1.5+K8*3+M8*4+N8*2.5+O8*2.5</f>
        <v>2448.5</v>
      </c>
      <c r="Q8" s="15">
        <v>28</v>
      </c>
      <c r="R8" s="15">
        <f t="shared" si="0"/>
        <v>87.446428571428569</v>
      </c>
      <c r="T8" s="6" t="s">
        <v>20</v>
      </c>
      <c r="U8" s="6" t="s">
        <v>21</v>
      </c>
      <c r="V8" s="7">
        <v>80</v>
      </c>
      <c r="W8" s="8">
        <v>83</v>
      </c>
      <c r="X8" s="7">
        <v>82</v>
      </c>
      <c r="Y8" s="9" t="s">
        <v>17</v>
      </c>
      <c r="Z8" s="10">
        <v>85</v>
      </c>
      <c r="AA8" s="10">
        <v>90</v>
      </c>
      <c r="AB8" s="10">
        <v>90</v>
      </c>
      <c r="AC8" s="10">
        <v>98</v>
      </c>
      <c r="AD8" s="10">
        <v>84</v>
      </c>
      <c r="AE8" s="9" t="s">
        <v>17</v>
      </c>
      <c r="AF8" s="10">
        <v>80</v>
      </c>
      <c r="AG8" s="10">
        <v>88</v>
      </c>
      <c r="AH8" s="10">
        <v>88</v>
      </c>
      <c r="AI8" s="15">
        <f>V8*1.5+W8*3+X8*3+Z8*2+AA8*1+AB8*2+AC8*3.5+AD8*2+AF8*6+AG8*2+AH8*2.5</f>
        <v>2442</v>
      </c>
      <c r="AJ8" s="15">
        <v>28.5</v>
      </c>
      <c r="AK8" s="15">
        <f t="shared" si="1"/>
        <v>85.684210526315795</v>
      </c>
      <c r="AL8" s="15">
        <f t="shared" si="2"/>
        <v>4890.5</v>
      </c>
      <c r="AM8" s="15">
        <f t="shared" si="3"/>
        <v>56.5</v>
      </c>
      <c r="AN8" s="15">
        <f t="shared" si="4"/>
        <v>86.557522123893804</v>
      </c>
      <c r="AO8" s="15">
        <v>0</v>
      </c>
      <c r="AP8" s="15">
        <f t="shared" si="5"/>
        <v>86.557522123893804</v>
      </c>
    </row>
    <row r="9" spans="1:42" x14ac:dyDescent="0.15">
      <c r="A9" s="1">
        <v>6</v>
      </c>
      <c r="B9" s="6" t="s">
        <v>68</v>
      </c>
      <c r="C9" s="6" t="s">
        <v>69</v>
      </c>
      <c r="D9" s="8">
        <v>79</v>
      </c>
      <c r="E9" s="8">
        <v>87</v>
      </c>
      <c r="F9" s="8">
        <v>72</v>
      </c>
      <c r="G9" s="6" t="s">
        <v>17</v>
      </c>
      <c r="H9" s="8">
        <v>83</v>
      </c>
      <c r="I9" s="6" t="s">
        <v>17</v>
      </c>
      <c r="J9" s="7">
        <v>99</v>
      </c>
      <c r="K9" s="8">
        <v>87</v>
      </c>
      <c r="L9" s="9" t="s">
        <v>17</v>
      </c>
      <c r="M9" s="10">
        <v>95</v>
      </c>
      <c r="N9" s="10">
        <v>92</v>
      </c>
      <c r="O9" s="10">
        <v>83</v>
      </c>
      <c r="P9" s="15">
        <f>D9*3+E9*4.5+F9*2+H9*3+J9*1.5+K9*3+M9*4+N9*2.5+O9*2.5</f>
        <v>2248.5</v>
      </c>
      <c r="Q9" s="15">
        <v>26</v>
      </c>
      <c r="R9" s="15">
        <f t="shared" si="0"/>
        <v>86.480769230769226</v>
      </c>
      <c r="T9" s="6" t="s">
        <v>68</v>
      </c>
      <c r="U9" s="6" t="s">
        <v>69</v>
      </c>
      <c r="V9" s="7">
        <v>71</v>
      </c>
      <c r="W9" s="8">
        <v>78</v>
      </c>
      <c r="X9" s="7">
        <v>79</v>
      </c>
      <c r="Y9" s="10">
        <v>85</v>
      </c>
      <c r="Z9" s="10">
        <v>90</v>
      </c>
      <c r="AA9" s="10">
        <v>94</v>
      </c>
      <c r="AB9" s="10">
        <v>84</v>
      </c>
      <c r="AC9" s="10">
        <v>92</v>
      </c>
      <c r="AD9" s="10">
        <v>88</v>
      </c>
      <c r="AE9" s="9" t="s">
        <v>17</v>
      </c>
      <c r="AF9" s="10">
        <v>93</v>
      </c>
      <c r="AG9" s="10">
        <v>84</v>
      </c>
      <c r="AH9" s="10">
        <v>88</v>
      </c>
      <c r="AI9" s="15">
        <f>V9*1.5+W9*3+X9*3+Y9*2+Z9*2+AA9*1+AB9*2+AC9*3.5+AD9*2+AF9*6+AG9*2+AH9*2.5</f>
        <v>2633.5</v>
      </c>
      <c r="AJ9" s="15">
        <v>30.5</v>
      </c>
      <c r="AK9" s="15">
        <f t="shared" si="1"/>
        <v>86.344262295081961</v>
      </c>
      <c r="AL9" s="15">
        <f t="shared" si="2"/>
        <v>4882</v>
      </c>
      <c r="AM9" s="15">
        <f t="shared" si="3"/>
        <v>56.5</v>
      </c>
      <c r="AN9" s="15">
        <f t="shared" si="4"/>
        <v>86.407079646017692</v>
      </c>
      <c r="AO9" s="15">
        <v>0</v>
      </c>
      <c r="AP9" s="15">
        <f t="shared" si="5"/>
        <v>86.407079646017692</v>
      </c>
    </row>
    <row r="10" spans="1:42" x14ac:dyDescent="0.15">
      <c r="A10" s="1">
        <v>7</v>
      </c>
      <c r="B10" s="6" t="s">
        <v>58</v>
      </c>
      <c r="C10" s="6" t="s">
        <v>59</v>
      </c>
      <c r="D10" s="8">
        <v>85</v>
      </c>
      <c r="E10" s="8">
        <v>92</v>
      </c>
      <c r="F10" s="8">
        <v>74</v>
      </c>
      <c r="G10" s="6" t="s">
        <v>17</v>
      </c>
      <c r="H10" s="8">
        <v>80</v>
      </c>
      <c r="I10" s="6" t="s">
        <v>17</v>
      </c>
      <c r="J10" s="7">
        <v>98</v>
      </c>
      <c r="K10" s="8">
        <v>88</v>
      </c>
      <c r="L10" s="9" t="s">
        <v>17</v>
      </c>
      <c r="M10" s="10">
        <v>96</v>
      </c>
      <c r="N10" s="10">
        <v>72</v>
      </c>
      <c r="O10" s="10">
        <v>88</v>
      </c>
      <c r="P10" s="15">
        <f>D10*3+E10*4.5+F10*2+H10*3+J10*1.5+K10*3+M10*4+N10*2.5+O10*2.5</f>
        <v>2252</v>
      </c>
      <c r="Q10" s="15">
        <v>26</v>
      </c>
      <c r="R10" s="15">
        <f t="shared" si="0"/>
        <v>86.615384615384613</v>
      </c>
      <c r="T10" s="6" t="s">
        <v>58</v>
      </c>
      <c r="U10" s="6" t="s">
        <v>59</v>
      </c>
      <c r="V10" s="7">
        <v>72</v>
      </c>
      <c r="W10" s="8">
        <v>83</v>
      </c>
      <c r="X10" s="7">
        <v>79</v>
      </c>
      <c r="Y10" s="10">
        <v>80</v>
      </c>
      <c r="Z10" s="10">
        <v>80</v>
      </c>
      <c r="AA10" s="10">
        <v>87</v>
      </c>
      <c r="AB10" s="10">
        <v>89</v>
      </c>
      <c r="AC10" s="10">
        <v>99</v>
      </c>
      <c r="AD10" s="10">
        <v>85</v>
      </c>
      <c r="AE10" s="9" t="s">
        <v>17</v>
      </c>
      <c r="AF10" s="10">
        <v>90</v>
      </c>
      <c r="AG10" s="10">
        <v>84</v>
      </c>
      <c r="AH10" s="10">
        <v>84</v>
      </c>
      <c r="AI10" s="15">
        <f>V10*1.5+W10*3+X10*3+Y10*2+Z10*2+AA10*1+AB10*2+AC10*3.5+AD10*2+AF10*6+AG10*2+AH10*2.5</f>
        <v>2613.5</v>
      </c>
      <c r="AJ10" s="15">
        <v>30.5</v>
      </c>
      <c r="AK10" s="15">
        <f t="shared" si="1"/>
        <v>85.688524590163937</v>
      </c>
      <c r="AL10" s="15">
        <f t="shared" si="2"/>
        <v>4865.5</v>
      </c>
      <c r="AM10" s="15">
        <f t="shared" si="3"/>
        <v>56.5</v>
      </c>
      <c r="AN10" s="15">
        <f t="shared" si="4"/>
        <v>86.115044247787608</v>
      </c>
      <c r="AO10" s="15">
        <v>0</v>
      </c>
      <c r="AP10" s="15">
        <f t="shared" si="5"/>
        <v>86.115044247787608</v>
      </c>
    </row>
    <row r="11" spans="1:42" x14ac:dyDescent="0.15">
      <c r="A11" s="1">
        <v>8</v>
      </c>
      <c r="B11" s="6" t="s">
        <v>78</v>
      </c>
      <c r="C11" s="6" t="s">
        <v>79</v>
      </c>
      <c r="D11" s="8">
        <v>70</v>
      </c>
      <c r="E11" s="8">
        <v>93</v>
      </c>
      <c r="F11" s="8">
        <v>65</v>
      </c>
      <c r="G11" s="6" t="s">
        <v>17</v>
      </c>
      <c r="H11" s="8">
        <v>86</v>
      </c>
      <c r="I11" s="6" t="s">
        <v>17</v>
      </c>
      <c r="J11" s="7">
        <v>98</v>
      </c>
      <c r="K11" s="8">
        <v>82</v>
      </c>
      <c r="L11" s="9" t="s">
        <v>17</v>
      </c>
      <c r="M11" s="10">
        <v>87</v>
      </c>
      <c r="N11" s="10">
        <v>94</v>
      </c>
      <c r="O11" s="10">
        <v>88</v>
      </c>
      <c r="P11" s="15">
        <f>D11*3+E11*4.5+F11*2+H11*3+J11*1.5+K11*3+M11*4+N11*2.5+O11*2.5</f>
        <v>2212.5</v>
      </c>
      <c r="Q11" s="15">
        <v>26</v>
      </c>
      <c r="R11" s="15">
        <f t="shared" si="0"/>
        <v>85.09615384615384</v>
      </c>
      <c r="T11" s="6" t="s">
        <v>78</v>
      </c>
      <c r="U11" s="6" t="s">
        <v>79</v>
      </c>
      <c r="V11" s="7">
        <v>69</v>
      </c>
      <c r="W11" s="8">
        <v>93</v>
      </c>
      <c r="X11" s="7">
        <v>84</v>
      </c>
      <c r="Y11" s="10">
        <v>90</v>
      </c>
      <c r="Z11" s="10">
        <v>85</v>
      </c>
      <c r="AA11" s="10">
        <v>95</v>
      </c>
      <c r="AB11" s="10">
        <v>82</v>
      </c>
      <c r="AC11" s="10">
        <v>97</v>
      </c>
      <c r="AD11" s="10">
        <v>82</v>
      </c>
      <c r="AE11" s="9" t="s">
        <v>17</v>
      </c>
      <c r="AF11" s="10">
        <v>90</v>
      </c>
      <c r="AG11" s="10">
        <v>81</v>
      </c>
      <c r="AH11" s="10">
        <v>79</v>
      </c>
      <c r="AI11" s="15">
        <f>V11*1.5+W11*3+X11*3+Y11*2+Z11*2+AA11*1+AB11*2+AC11*3.5+AD11*2+AF11*6+AG11*2+AH11*2.5</f>
        <v>2646.5</v>
      </c>
      <c r="AJ11" s="15">
        <v>30.5</v>
      </c>
      <c r="AK11" s="15">
        <f t="shared" si="1"/>
        <v>86.770491803278688</v>
      </c>
      <c r="AL11" s="15">
        <f t="shared" si="2"/>
        <v>4859</v>
      </c>
      <c r="AM11" s="15">
        <f t="shared" si="3"/>
        <v>56.5</v>
      </c>
      <c r="AN11" s="15">
        <f t="shared" si="4"/>
        <v>86</v>
      </c>
      <c r="AO11" s="15">
        <v>0</v>
      </c>
      <c r="AP11" s="15">
        <f t="shared" si="5"/>
        <v>86</v>
      </c>
    </row>
    <row r="12" spans="1:42" x14ac:dyDescent="0.15">
      <c r="A12" s="1">
        <v>9</v>
      </c>
      <c r="B12" s="6" t="s">
        <v>132</v>
      </c>
      <c r="C12" s="6" t="s">
        <v>133</v>
      </c>
      <c r="D12" s="8">
        <v>72</v>
      </c>
      <c r="E12" s="8">
        <v>91</v>
      </c>
      <c r="F12" s="8">
        <v>77</v>
      </c>
      <c r="G12" s="6" t="s">
        <v>17</v>
      </c>
      <c r="H12" s="8">
        <v>69</v>
      </c>
      <c r="I12" s="8">
        <v>86</v>
      </c>
      <c r="J12" s="7">
        <v>94</v>
      </c>
      <c r="K12" s="8">
        <v>85</v>
      </c>
      <c r="L12" s="9" t="s">
        <v>17</v>
      </c>
      <c r="M12" s="10">
        <v>93</v>
      </c>
      <c r="N12" s="10">
        <v>88</v>
      </c>
      <c r="O12" s="10">
        <v>85</v>
      </c>
      <c r="P12" s="15">
        <f>D12*3+E12*4.5+F12*2+H12*3+I12*2+J12*1.5+K12*3+M12*4+N12*2.5+O12*2.5</f>
        <v>2359</v>
      </c>
      <c r="Q12" s="15">
        <v>28</v>
      </c>
      <c r="R12" s="15">
        <f t="shared" si="0"/>
        <v>84.25</v>
      </c>
      <c r="T12" s="6" t="s">
        <v>132</v>
      </c>
      <c r="U12" s="6" t="s">
        <v>133</v>
      </c>
      <c r="V12" s="7">
        <v>71</v>
      </c>
      <c r="W12" s="8">
        <v>87</v>
      </c>
      <c r="X12" s="7">
        <v>88</v>
      </c>
      <c r="Y12" s="9" t="s">
        <v>17</v>
      </c>
      <c r="Z12" s="10">
        <v>82</v>
      </c>
      <c r="AA12" s="10">
        <v>88</v>
      </c>
      <c r="AB12" s="10">
        <v>90</v>
      </c>
      <c r="AC12" s="10">
        <v>96</v>
      </c>
      <c r="AD12" s="10">
        <v>75</v>
      </c>
      <c r="AE12" s="9" t="s">
        <v>17</v>
      </c>
      <c r="AF12" s="10">
        <v>91</v>
      </c>
      <c r="AG12" s="10">
        <v>82</v>
      </c>
      <c r="AH12" s="10">
        <v>88</v>
      </c>
      <c r="AI12" s="15">
        <f>V12*1.5+W12*3+X12*3+Z12*2+AA12*1+AB12*2+AC12*3.5+AD12*2+AF12*6+AG12*2+AH12*2.5</f>
        <v>2479.5</v>
      </c>
      <c r="AJ12" s="15">
        <v>28.5</v>
      </c>
      <c r="AK12" s="15">
        <f t="shared" si="1"/>
        <v>87</v>
      </c>
      <c r="AL12" s="15">
        <f t="shared" si="2"/>
        <v>4838.5</v>
      </c>
      <c r="AM12" s="15">
        <f t="shared" si="3"/>
        <v>56.5</v>
      </c>
      <c r="AN12" s="15">
        <f t="shared" si="4"/>
        <v>85.637168141592923</v>
      </c>
      <c r="AO12" s="15">
        <v>0</v>
      </c>
      <c r="AP12" s="15">
        <f t="shared" si="5"/>
        <v>85.637168141592923</v>
      </c>
    </row>
    <row r="13" spans="1:42" x14ac:dyDescent="0.15">
      <c r="A13" s="1">
        <v>10</v>
      </c>
      <c r="B13" s="6" t="s">
        <v>72</v>
      </c>
      <c r="C13" s="6" t="s">
        <v>73</v>
      </c>
      <c r="D13" s="8">
        <v>72</v>
      </c>
      <c r="E13" s="8">
        <v>78</v>
      </c>
      <c r="F13" s="8">
        <v>90</v>
      </c>
      <c r="G13" s="6" t="s">
        <v>17</v>
      </c>
      <c r="H13" s="8">
        <v>91</v>
      </c>
      <c r="I13" s="8">
        <v>86</v>
      </c>
      <c r="J13" s="7">
        <v>96</v>
      </c>
      <c r="K13" s="8">
        <v>80</v>
      </c>
      <c r="L13" s="9" t="s">
        <v>17</v>
      </c>
      <c r="M13" s="10">
        <v>89</v>
      </c>
      <c r="N13" s="10">
        <v>91</v>
      </c>
      <c r="O13" s="10">
        <v>96</v>
      </c>
      <c r="P13" s="15">
        <f>D13*3+E13*4.5+F13*2+H13*3+I13*2+J13*1.5+K13*3+M13*4+N13*2.5+O13*2.5</f>
        <v>2399.5</v>
      </c>
      <c r="Q13" s="15">
        <v>28</v>
      </c>
      <c r="R13" s="15">
        <f t="shared" si="0"/>
        <v>85.696428571428569</v>
      </c>
      <c r="T13" s="6" t="s">
        <v>72</v>
      </c>
      <c r="U13" s="6" t="s">
        <v>73</v>
      </c>
      <c r="V13" s="7">
        <v>91</v>
      </c>
      <c r="W13" s="8">
        <v>74</v>
      </c>
      <c r="X13" s="7">
        <v>78</v>
      </c>
      <c r="Y13" s="9" t="s">
        <v>17</v>
      </c>
      <c r="Z13" s="10">
        <v>82</v>
      </c>
      <c r="AA13" s="10">
        <v>85</v>
      </c>
      <c r="AB13" s="10">
        <v>88</v>
      </c>
      <c r="AC13" s="10">
        <v>97</v>
      </c>
      <c r="AD13" s="10">
        <v>86</v>
      </c>
      <c r="AE13" s="9" t="s">
        <v>17</v>
      </c>
      <c r="AF13" s="10">
        <v>89</v>
      </c>
      <c r="AG13" s="10">
        <v>86</v>
      </c>
      <c r="AH13" s="10">
        <v>78</v>
      </c>
      <c r="AI13" s="15">
        <f>V13*1.5+W13*3+X13*3+Z13*2+AA13*1+AB13*2+AC13*3.5+AD13*2+AF13*6+AG13*2+AH13*2.5</f>
        <v>2430</v>
      </c>
      <c r="AJ13" s="15">
        <v>28.5</v>
      </c>
      <c r="AK13" s="15">
        <f t="shared" si="1"/>
        <v>85.263157894736835</v>
      </c>
      <c r="AL13" s="15">
        <f t="shared" si="2"/>
        <v>4829.5</v>
      </c>
      <c r="AM13" s="15">
        <f t="shared" si="3"/>
        <v>56.5</v>
      </c>
      <c r="AN13" s="15">
        <f t="shared" si="4"/>
        <v>85.477876106194685</v>
      </c>
      <c r="AO13" s="15">
        <v>0</v>
      </c>
      <c r="AP13" s="15">
        <f t="shared" si="5"/>
        <v>85.477876106194685</v>
      </c>
    </row>
    <row r="14" spans="1:42" x14ac:dyDescent="0.15">
      <c r="A14" s="1">
        <v>11</v>
      </c>
      <c r="B14" s="6" t="s">
        <v>142</v>
      </c>
      <c r="C14" s="6" t="s">
        <v>143</v>
      </c>
      <c r="D14" s="8">
        <v>81</v>
      </c>
      <c r="E14" s="8">
        <v>94</v>
      </c>
      <c r="F14" s="8">
        <v>75</v>
      </c>
      <c r="G14" s="6" t="s">
        <v>17</v>
      </c>
      <c r="H14" s="8">
        <v>80</v>
      </c>
      <c r="I14" s="8">
        <v>82</v>
      </c>
      <c r="J14" s="7">
        <v>98</v>
      </c>
      <c r="K14" s="8">
        <v>85</v>
      </c>
      <c r="L14" s="9" t="s">
        <v>17</v>
      </c>
      <c r="M14" s="10">
        <v>87</v>
      </c>
      <c r="N14" s="10">
        <v>94</v>
      </c>
      <c r="O14" s="10">
        <v>95</v>
      </c>
      <c r="P14" s="15">
        <f>D14*3+E14*4.5+F14*2+H14*3+I14*2+J14*1.5+K14*3+M14*4+N14*2.5+O14*2.5</f>
        <v>2442.5</v>
      </c>
      <c r="Q14" s="15">
        <v>28</v>
      </c>
      <c r="R14" s="15">
        <f t="shared" si="0"/>
        <v>87.232142857142861</v>
      </c>
      <c r="T14" s="6" t="s">
        <v>142</v>
      </c>
      <c r="U14" s="6" t="s">
        <v>143</v>
      </c>
      <c r="V14" s="7">
        <v>79</v>
      </c>
      <c r="W14" s="8">
        <v>84</v>
      </c>
      <c r="X14" s="7">
        <v>73</v>
      </c>
      <c r="Y14" s="9" t="s">
        <v>17</v>
      </c>
      <c r="Z14" s="10">
        <v>77</v>
      </c>
      <c r="AA14" s="10">
        <v>89</v>
      </c>
      <c r="AB14" s="10">
        <v>91</v>
      </c>
      <c r="AC14" s="10">
        <v>100</v>
      </c>
      <c r="AD14" s="10">
        <v>84</v>
      </c>
      <c r="AE14" s="9" t="s">
        <v>17</v>
      </c>
      <c r="AF14" s="10">
        <v>79</v>
      </c>
      <c r="AG14" s="10">
        <v>80</v>
      </c>
      <c r="AH14" s="10">
        <v>86</v>
      </c>
      <c r="AI14" s="15">
        <f>V14*1.5+W14*3+X14*3+Z14*2+AA14*1+AB14*2+AC14*3.5+AD14*2+AF14*6+AG14*2+AH14*2.5</f>
        <v>2381.5</v>
      </c>
      <c r="AJ14" s="15">
        <v>28.5</v>
      </c>
      <c r="AK14" s="15">
        <f t="shared" si="1"/>
        <v>83.561403508771932</v>
      </c>
      <c r="AL14" s="15">
        <f t="shared" si="2"/>
        <v>4824</v>
      </c>
      <c r="AM14" s="15">
        <f t="shared" si="3"/>
        <v>56.5</v>
      </c>
      <c r="AN14" s="15">
        <f t="shared" si="4"/>
        <v>85.380530973451329</v>
      </c>
      <c r="AO14" s="15">
        <v>0</v>
      </c>
      <c r="AP14" s="15">
        <f t="shared" si="5"/>
        <v>85.380530973451329</v>
      </c>
    </row>
    <row r="15" spans="1:42" x14ac:dyDescent="0.15">
      <c r="A15" s="1">
        <v>12</v>
      </c>
      <c r="B15" s="6" t="s">
        <v>38</v>
      </c>
      <c r="C15" s="6" t="s">
        <v>39</v>
      </c>
      <c r="D15" s="8">
        <v>92</v>
      </c>
      <c r="E15" s="8">
        <v>92</v>
      </c>
      <c r="F15" s="8">
        <v>75</v>
      </c>
      <c r="G15" s="6" t="s">
        <v>17</v>
      </c>
      <c r="H15" s="8">
        <v>68</v>
      </c>
      <c r="I15" s="6" t="s">
        <v>17</v>
      </c>
      <c r="J15" s="7">
        <v>98</v>
      </c>
      <c r="K15" s="8">
        <v>68</v>
      </c>
      <c r="L15" s="9" t="s">
        <v>17</v>
      </c>
      <c r="M15" s="10">
        <v>88</v>
      </c>
      <c r="N15" s="10">
        <v>82</v>
      </c>
      <c r="O15" s="10">
        <v>93</v>
      </c>
      <c r="P15" s="15">
        <f>D15*3+E15*4.5+F15*2+H15*3+J15*1.5+K15*3+M15*4+N15*2.5+O15*2.5</f>
        <v>2184.5</v>
      </c>
      <c r="Q15" s="15">
        <v>26</v>
      </c>
      <c r="R15" s="15">
        <f t="shared" si="0"/>
        <v>84.019230769230774</v>
      </c>
      <c r="T15" s="6" t="s">
        <v>38</v>
      </c>
      <c r="U15" s="6" t="s">
        <v>39</v>
      </c>
      <c r="V15" s="7">
        <v>72</v>
      </c>
      <c r="W15" s="8">
        <v>95</v>
      </c>
      <c r="X15" s="7">
        <v>81</v>
      </c>
      <c r="Y15" s="10">
        <v>90</v>
      </c>
      <c r="Z15" s="10">
        <v>77</v>
      </c>
      <c r="AA15" s="10">
        <v>95</v>
      </c>
      <c r="AB15" s="10">
        <v>96</v>
      </c>
      <c r="AC15" s="10">
        <v>97</v>
      </c>
      <c r="AD15" s="10">
        <v>82</v>
      </c>
      <c r="AE15" s="9" t="s">
        <v>17</v>
      </c>
      <c r="AF15" s="10">
        <v>90</v>
      </c>
      <c r="AG15" s="10">
        <v>71</v>
      </c>
      <c r="AH15" s="10">
        <v>73</v>
      </c>
      <c r="AI15" s="15">
        <f>V15*1.5+W15*3+X15*3+Y15*2+Z15*2+AA15*1+AB15*2+AC15*3.5+AD15*2+AF15*6+AG15*2+AH15*2.5</f>
        <v>2625</v>
      </c>
      <c r="AJ15" s="15">
        <v>30.5</v>
      </c>
      <c r="AK15" s="15">
        <f t="shared" si="1"/>
        <v>86.06557377049181</v>
      </c>
      <c r="AL15" s="15">
        <f t="shared" si="2"/>
        <v>4809.5</v>
      </c>
      <c r="AM15" s="15">
        <f t="shared" si="3"/>
        <v>56.5</v>
      </c>
      <c r="AN15" s="15">
        <f t="shared" si="4"/>
        <v>85.123893805309734</v>
      </c>
      <c r="AO15" s="15">
        <v>0</v>
      </c>
      <c r="AP15" s="15">
        <f t="shared" si="5"/>
        <v>85.123893805309734</v>
      </c>
    </row>
    <row r="16" spans="1:42" x14ac:dyDescent="0.15">
      <c r="A16" s="1">
        <v>13</v>
      </c>
      <c r="B16" s="6" t="s">
        <v>34</v>
      </c>
      <c r="C16" s="6" t="s">
        <v>35</v>
      </c>
      <c r="D16" s="8">
        <v>66</v>
      </c>
      <c r="E16" s="8">
        <v>94</v>
      </c>
      <c r="F16" s="8">
        <v>80</v>
      </c>
      <c r="G16" s="6" t="s">
        <v>17</v>
      </c>
      <c r="H16" s="8">
        <v>90</v>
      </c>
      <c r="I16" s="8">
        <v>90</v>
      </c>
      <c r="J16" s="7">
        <v>78</v>
      </c>
      <c r="K16" s="8">
        <v>87</v>
      </c>
      <c r="L16" s="10">
        <v>70</v>
      </c>
      <c r="M16" s="10">
        <v>95</v>
      </c>
      <c r="N16" s="10">
        <v>86</v>
      </c>
      <c r="O16" s="10">
        <v>98</v>
      </c>
      <c r="P16" s="15">
        <f>D16*3+E16*4.5+F16*2+H16*3+I16*2+J16*1.5+K16*3+L16*2+M16*4+N16*2.5+O16*2.5</f>
        <v>2589</v>
      </c>
      <c r="Q16" s="15">
        <v>30</v>
      </c>
      <c r="R16" s="15">
        <f t="shared" si="0"/>
        <v>86.3</v>
      </c>
      <c r="T16" s="6" t="s">
        <v>34</v>
      </c>
      <c r="U16" s="6" t="s">
        <v>35</v>
      </c>
      <c r="V16" s="7">
        <v>76</v>
      </c>
      <c r="W16" s="8">
        <v>81</v>
      </c>
      <c r="X16" s="7">
        <v>73</v>
      </c>
      <c r="Y16" s="9" t="s">
        <v>17</v>
      </c>
      <c r="Z16" s="10">
        <v>86</v>
      </c>
      <c r="AA16" s="10">
        <v>82</v>
      </c>
      <c r="AB16" s="10">
        <v>82</v>
      </c>
      <c r="AC16" s="10">
        <v>90</v>
      </c>
      <c r="AD16" s="9" t="s">
        <v>17</v>
      </c>
      <c r="AE16" s="9" t="s">
        <v>17</v>
      </c>
      <c r="AF16" s="10">
        <v>90</v>
      </c>
      <c r="AG16" s="10">
        <v>84</v>
      </c>
      <c r="AH16" s="10">
        <v>74</v>
      </c>
      <c r="AI16" s="15">
        <f>V16*1.5+W16*3+X16*3+Z16*2+AA16*1+AB16*2+AC16*3.5+AF16*6+AG16*2+AH16*2.5</f>
        <v>2202</v>
      </c>
      <c r="AJ16" s="15">
        <v>26.5</v>
      </c>
      <c r="AK16" s="15">
        <f t="shared" si="1"/>
        <v>83.094339622641513</v>
      </c>
      <c r="AL16" s="15">
        <f t="shared" si="2"/>
        <v>4791</v>
      </c>
      <c r="AM16" s="15">
        <f t="shared" si="3"/>
        <v>56.5</v>
      </c>
      <c r="AN16" s="15">
        <f t="shared" si="4"/>
        <v>84.796460176991147</v>
      </c>
      <c r="AO16" s="15">
        <v>0</v>
      </c>
      <c r="AP16" s="15">
        <f t="shared" si="5"/>
        <v>84.796460176991147</v>
      </c>
    </row>
    <row r="17" spans="1:42" x14ac:dyDescent="0.15">
      <c r="A17" s="1">
        <v>14</v>
      </c>
      <c r="B17" s="6" t="s">
        <v>138</v>
      </c>
      <c r="C17" s="6" t="s">
        <v>139</v>
      </c>
      <c r="D17" s="8">
        <v>68</v>
      </c>
      <c r="E17" s="8">
        <v>97</v>
      </c>
      <c r="F17" s="8">
        <v>77</v>
      </c>
      <c r="G17" s="6" t="s">
        <v>17</v>
      </c>
      <c r="H17" s="8">
        <v>78</v>
      </c>
      <c r="I17" s="8">
        <v>90</v>
      </c>
      <c r="J17" s="7">
        <v>98</v>
      </c>
      <c r="K17" s="8">
        <v>83</v>
      </c>
      <c r="L17" s="9" t="s">
        <v>17</v>
      </c>
      <c r="M17" s="10">
        <v>81</v>
      </c>
      <c r="N17" s="10">
        <v>85</v>
      </c>
      <c r="O17" s="10">
        <v>78</v>
      </c>
      <c r="P17" s="15">
        <f>D17*3+E17*4.5+F17*2+H17*3+I17*2+J17*1.5+K17*3+M17*4+N17*2.5+O17*2.5</f>
        <v>2336</v>
      </c>
      <c r="Q17" s="15">
        <v>28</v>
      </c>
      <c r="R17" s="15">
        <f t="shared" si="0"/>
        <v>83.428571428571431</v>
      </c>
      <c r="T17" s="6" t="s">
        <v>138</v>
      </c>
      <c r="U17" s="6" t="s">
        <v>139</v>
      </c>
      <c r="V17" s="7">
        <v>75</v>
      </c>
      <c r="W17" s="8">
        <v>84</v>
      </c>
      <c r="X17" s="7">
        <v>79</v>
      </c>
      <c r="Y17" s="9" t="s">
        <v>17</v>
      </c>
      <c r="Z17" s="10">
        <v>83</v>
      </c>
      <c r="AA17" s="10">
        <v>92</v>
      </c>
      <c r="AB17" s="10">
        <v>88</v>
      </c>
      <c r="AC17" s="10">
        <v>91</v>
      </c>
      <c r="AD17" s="10">
        <v>69</v>
      </c>
      <c r="AE17" s="9" t="s">
        <v>17</v>
      </c>
      <c r="AF17" s="10">
        <v>91</v>
      </c>
      <c r="AG17" s="10">
        <v>86</v>
      </c>
      <c r="AH17" s="10">
        <v>87</v>
      </c>
      <c r="AI17" s="15">
        <f>V17*1.5+W17*3+X17*3+Z17*2+AA17*1+AB17*2+AC17*3.5+AD17*2+AF17*6+AG17*2+AH17*2.5</f>
        <v>2427.5</v>
      </c>
      <c r="AJ17" s="15">
        <v>28.5</v>
      </c>
      <c r="AK17" s="15">
        <f t="shared" si="1"/>
        <v>85.175438596491233</v>
      </c>
      <c r="AL17" s="15">
        <f t="shared" si="2"/>
        <v>4763.5</v>
      </c>
      <c r="AM17" s="15">
        <f t="shared" si="3"/>
        <v>56.5</v>
      </c>
      <c r="AN17" s="15">
        <f t="shared" si="4"/>
        <v>84.309734513274336</v>
      </c>
      <c r="AO17" s="15">
        <v>0</v>
      </c>
      <c r="AP17" s="15">
        <f t="shared" si="5"/>
        <v>84.309734513274336</v>
      </c>
    </row>
    <row r="18" spans="1:42" x14ac:dyDescent="0.15">
      <c r="A18" s="1">
        <v>15</v>
      </c>
      <c r="B18" s="6" t="s">
        <v>92</v>
      </c>
      <c r="C18" s="6" t="s">
        <v>93</v>
      </c>
      <c r="D18" s="8">
        <v>72</v>
      </c>
      <c r="E18" s="8">
        <v>89</v>
      </c>
      <c r="F18" s="8">
        <v>84</v>
      </c>
      <c r="G18" s="6" t="s">
        <v>17</v>
      </c>
      <c r="H18" s="8">
        <v>85</v>
      </c>
      <c r="I18" s="8">
        <v>86</v>
      </c>
      <c r="J18" s="7">
        <v>99</v>
      </c>
      <c r="K18" s="8">
        <v>76</v>
      </c>
      <c r="L18" s="10">
        <v>84</v>
      </c>
      <c r="M18" s="10">
        <v>89</v>
      </c>
      <c r="N18" s="10">
        <v>69</v>
      </c>
      <c r="O18" s="10">
        <v>84</v>
      </c>
      <c r="P18" s="15">
        <f>D18*3+E18*4.5+F18*2+H18*3+I18*2+J18*1.5+K18*3+L18*2+M18*4+N18*2.5+O18*2.5</f>
        <v>2494.5</v>
      </c>
      <c r="Q18" s="15">
        <v>30</v>
      </c>
      <c r="R18" s="15">
        <f t="shared" si="0"/>
        <v>83.15</v>
      </c>
      <c r="T18" s="6" t="s">
        <v>92</v>
      </c>
      <c r="U18" s="6" t="s">
        <v>93</v>
      </c>
      <c r="V18" s="7">
        <v>65</v>
      </c>
      <c r="W18" s="8">
        <v>86</v>
      </c>
      <c r="X18" s="7">
        <v>63</v>
      </c>
      <c r="Y18" s="9" t="s">
        <v>17</v>
      </c>
      <c r="Z18" s="10">
        <v>80</v>
      </c>
      <c r="AA18" s="10">
        <v>95</v>
      </c>
      <c r="AB18" s="10">
        <v>84</v>
      </c>
      <c r="AC18" s="10">
        <v>99</v>
      </c>
      <c r="AD18" s="9" t="s">
        <v>17</v>
      </c>
      <c r="AE18" s="9" t="s">
        <v>17</v>
      </c>
      <c r="AF18" s="10">
        <v>92</v>
      </c>
      <c r="AG18" s="10">
        <v>81</v>
      </c>
      <c r="AH18" s="10">
        <v>81</v>
      </c>
      <c r="AI18" s="15">
        <f>V18*1.5+W18*3+X18*3+Z18*2+AA18*1+AB18*2+AC18*3.5+AF18*6+AG18*2+AH18*2.5</f>
        <v>2230.5</v>
      </c>
      <c r="AJ18" s="15">
        <v>26.5</v>
      </c>
      <c r="AK18" s="15">
        <f t="shared" si="1"/>
        <v>84.169811320754718</v>
      </c>
      <c r="AL18" s="15">
        <f t="shared" si="2"/>
        <v>4725</v>
      </c>
      <c r="AM18" s="15">
        <f t="shared" si="3"/>
        <v>56.5</v>
      </c>
      <c r="AN18" s="15">
        <f t="shared" si="4"/>
        <v>83.628318584070797</v>
      </c>
      <c r="AO18" s="15">
        <v>0</v>
      </c>
      <c r="AP18" s="15">
        <f t="shared" si="5"/>
        <v>83.628318584070797</v>
      </c>
    </row>
    <row r="19" spans="1:42" x14ac:dyDescent="0.15">
      <c r="A19" s="1">
        <v>16</v>
      </c>
      <c r="B19" s="6" t="s">
        <v>30</v>
      </c>
      <c r="C19" s="6" t="s">
        <v>31</v>
      </c>
      <c r="D19" s="8">
        <v>72</v>
      </c>
      <c r="E19" s="8">
        <v>92</v>
      </c>
      <c r="F19" s="8">
        <v>77</v>
      </c>
      <c r="G19" s="6" t="s">
        <v>17</v>
      </c>
      <c r="H19" s="8">
        <v>83</v>
      </c>
      <c r="I19" s="6" t="s">
        <v>17</v>
      </c>
      <c r="J19" s="7">
        <v>99</v>
      </c>
      <c r="K19" s="8">
        <v>77</v>
      </c>
      <c r="L19" s="9" t="s">
        <v>17</v>
      </c>
      <c r="M19" s="10">
        <v>80</v>
      </c>
      <c r="N19" s="10">
        <v>83</v>
      </c>
      <c r="O19" s="10">
        <v>83</v>
      </c>
      <c r="P19" s="15">
        <f>D19*3+E19*4.5+F19*2+H19*3+J19*1.5+K19*3+M19*4+N19*2.5+O19*2.5</f>
        <v>2147.5</v>
      </c>
      <c r="Q19" s="15">
        <v>26</v>
      </c>
      <c r="R19" s="15">
        <f t="shared" si="0"/>
        <v>82.59615384615384</v>
      </c>
      <c r="T19" s="6" t="s">
        <v>30</v>
      </c>
      <c r="U19" s="6" t="s">
        <v>31</v>
      </c>
      <c r="V19" s="7">
        <v>80</v>
      </c>
      <c r="W19" s="8">
        <v>88</v>
      </c>
      <c r="X19" s="7">
        <v>64</v>
      </c>
      <c r="Y19" s="10">
        <v>94</v>
      </c>
      <c r="Z19" s="10">
        <v>77</v>
      </c>
      <c r="AA19" s="10">
        <v>98</v>
      </c>
      <c r="AB19" s="10">
        <v>86</v>
      </c>
      <c r="AC19" s="10">
        <v>100</v>
      </c>
      <c r="AD19" s="10">
        <v>80</v>
      </c>
      <c r="AE19" s="9" t="s">
        <v>17</v>
      </c>
      <c r="AF19" s="10">
        <v>82</v>
      </c>
      <c r="AG19" s="10">
        <v>79</v>
      </c>
      <c r="AH19" s="10">
        <v>82</v>
      </c>
      <c r="AI19" s="15">
        <f>V19*1.5+W19*3+X19*3+Y19*2+Z19*2+AA19*1+AB19*2+AC19*3.5+AD19*2+AF19*6+AG19*2+AH19*2.5</f>
        <v>2553</v>
      </c>
      <c r="AJ19" s="15">
        <v>30.5</v>
      </c>
      <c r="AK19" s="15">
        <f t="shared" si="1"/>
        <v>83.704918032786878</v>
      </c>
      <c r="AL19" s="15">
        <f t="shared" si="2"/>
        <v>4700.5</v>
      </c>
      <c r="AM19" s="15">
        <f t="shared" si="3"/>
        <v>56.5</v>
      </c>
      <c r="AN19" s="15">
        <f t="shared" si="4"/>
        <v>83.194690265486727</v>
      </c>
      <c r="AO19" s="15">
        <v>0</v>
      </c>
      <c r="AP19" s="15">
        <f t="shared" si="5"/>
        <v>83.194690265486727</v>
      </c>
    </row>
    <row r="20" spans="1:42" x14ac:dyDescent="0.15">
      <c r="A20" s="13">
        <v>17</v>
      </c>
      <c r="B20" s="6" t="s">
        <v>134</v>
      </c>
      <c r="C20" s="12" t="s">
        <v>135</v>
      </c>
      <c r="D20" s="6" t="s">
        <v>155</v>
      </c>
      <c r="E20" s="8">
        <v>93</v>
      </c>
      <c r="F20" s="8">
        <v>78</v>
      </c>
      <c r="G20" s="6" t="s">
        <v>17</v>
      </c>
      <c r="H20" s="8">
        <v>85</v>
      </c>
      <c r="I20" s="8">
        <v>86</v>
      </c>
      <c r="J20" s="7">
        <v>98</v>
      </c>
      <c r="K20" s="8">
        <v>84</v>
      </c>
      <c r="L20" s="9" t="s">
        <v>17</v>
      </c>
      <c r="M20" s="10">
        <v>97</v>
      </c>
      <c r="N20" s="10">
        <v>91</v>
      </c>
      <c r="O20" s="10">
        <v>76</v>
      </c>
      <c r="P20" s="15">
        <f>D20*3+E20*4.5+F20*2+H20*3+I20*2+J20*1.5+K20*3+M20*4+N20*2.5+O20*2.5</f>
        <v>2356</v>
      </c>
      <c r="Q20" s="15">
        <v>28</v>
      </c>
      <c r="R20" s="15">
        <f t="shared" si="0"/>
        <v>84.142857142857139</v>
      </c>
      <c r="T20" s="6" t="s">
        <v>134</v>
      </c>
      <c r="U20" s="6" t="s">
        <v>135</v>
      </c>
      <c r="V20" s="7">
        <v>81</v>
      </c>
      <c r="W20" s="8">
        <v>85</v>
      </c>
      <c r="X20" s="7">
        <v>82</v>
      </c>
      <c r="Y20" s="9" t="s">
        <v>17</v>
      </c>
      <c r="Z20" s="10">
        <v>77</v>
      </c>
      <c r="AA20" s="10">
        <v>90</v>
      </c>
      <c r="AB20" s="10">
        <v>84</v>
      </c>
      <c r="AC20" s="10">
        <v>92</v>
      </c>
      <c r="AD20" s="10">
        <v>70</v>
      </c>
      <c r="AE20" s="9" t="s">
        <v>17</v>
      </c>
      <c r="AF20" s="10">
        <v>80</v>
      </c>
      <c r="AG20" s="10">
        <v>83</v>
      </c>
      <c r="AH20" s="10">
        <v>75</v>
      </c>
      <c r="AI20" s="15">
        <f>V20*1.5+W20*3+X20*3+Z20*2+AA20*1+AB20*2+AC20*3.5+AD20*2+AF20*6+AG20*2+AH20*2.5</f>
        <v>2330</v>
      </c>
      <c r="AJ20" s="15">
        <v>28.5</v>
      </c>
      <c r="AK20" s="15">
        <f t="shared" si="1"/>
        <v>81.754385964912274</v>
      </c>
      <c r="AL20" s="15">
        <f t="shared" si="2"/>
        <v>4686</v>
      </c>
      <c r="AM20" s="15">
        <f t="shared" si="3"/>
        <v>56.5</v>
      </c>
      <c r="AN20" s="15">
        <f t="shared" si="4"/>
        <v>82.938053097345133</v>
      </c>
      <c r="AO20" s="15">
        <v>0</v>
      </c>
      <c r="AP20" s="15">
        <f t="shared" si="5"/>
        <v>82.938053097345133</v>
      </c>
    </row>
    <row r="21" spans="1:42" x14ac:dyDescent="0.15">
      <c r="A21" s="1">
        <v>18</v>
      </c>
      <c r="B21" s="6" t="s">
        <v>18</v>
      </c>
      <c r="C21" s="6" t="s">
        <v>19</v>
      </c>
      <c r="D21" s="8">
        <v>74</v>
      </c>
      <c r="E21" s="8">
        <v>75</v>
      </c>
      <c r="F21" s="8">
        <v>81</v>
      </c>
      <c r="G21" s="6" t="s">
        <v>17</v>
      </c>
      <c r="H21" s="8">
        <v>86</v>
      </c>
      <c r="I21" s="6" t="s">
        <v>17</v>
      </c>
      <c r="J21" s="7">
        <v>99</v>
      </c>
      <c r="K21" s="8">
        <v>85</v>
      </c>
      <c r="L21" s="9" t="s">
        <v>17</v>
      </c>
      <c r="M21" s="10">
        <v>88</v>
      </c>
      <c r="N21" s="10">
        <v>86</v>
      </c>
      <c r="O21" s="10">
        <v>91</v>
      </c>
      <c r="P21" s="15">
        <f>D21*3+E21*4.5+F21*2+H21*3+J21*1.5+K21*3+M21*4+N21*2.5+O21*2.5</f>
        <v>2177.5</v>
      </c>
      <c r="Q21" s="15">
        <v>26</v>
      </c>
      <c r="R21" s="15">
        <f t="shared" si="0"/>
        <v>83.75</v>
      </c>
      <c r="T21" s="6" t="s">
        <v>18</v>
      </c>
      <c r="U21" s="6" t="s">
        <v>19</v>
      </c>
      <c r="V21" s="7">
        <v>74</v>
      </c>
      <c r="W21" s="8">
        <v>77</v>
      </c>
      <c r="X21" s="7">
        <v>75</v>
      </c>
      <c r="Y21" s="9" t="s">
        <v>17</v>
      </c>
      <c r="Z21" s="10">
        <v>86</v>
      </c>
      <c r="AA21" s="10">
        <v>87</v>
      </c>
      <c r="AB21" s="10">
        <v>83</v>
      </c>
      <c r="AC21" s="10">
        <v>90</v>
      </c>
      <c r="AD21" s="10">
        <v>73</v>
      </c>
      <c r="AE21" s="9" t="s">
        <v>17</v>
      </c>
      <c r="AF21" s="10">
        <v>85</v>
      </c>
      <c r="AG21" s="10">
        <v>84</v>
      </c>
      <c r="AH21" s="10">
        <v>77</v>
      </c>
      <c r="AI21" s="15">
        <f>V21*1.5+W21*3+X21*3+Z21*2+AA21*1+AB21*2+AC21*3.5+AD21*2+AF21*6+AG21*2+AH21*2.5</f>
        <v>2323.5</v>
      </c>
      <c r="AJ21" s="15">
        <v>28.5</v>
      </c>
      <c r="AK21" s="15">
        <f t="shared" si="1"/>
        <v>81.526315789473685</v>
      </c>
      <c r="AL21" s="15">
        <f t="shared" si="2"/>
        <v>4501</v>
      </c>
      <c r="AM21" s="15">
        <f t="shared" si="3"/>
        <v>54.5</v>
      </c>
      <c r="AN21" s="15">
        <f t="shared" si="4"/>
        <v>82.587155963302749</v>
      </c>
      <c r="AO21" s="15">
        <v>0</v>
      </c>
      <c r="AP21" s="15">
        <f t="shared" si="5"/>
        <v>82.587155963302749</v>
      </c>
    </row>
    <row r="22" spans="1:42" x14ac:dyDescent="0.15">
      <c r="A22" s="1">
        <v>19</v>
      </c>
      <c r="B22" s="6" t="s">
        <v>82</v>
      </c>
      <c r="C22" s="6" t="s">
        <v>83</v>
      </c>
      <c r="D22" s="8">
        <v>62</v>
      </c>
      <c r="E22" s="8">
        <v>95</v>
      </c>
      <c r="F22" s="8">
        <v>69</v>
      </c>
      <c r="G22" s="6" t="s">
        <v>17</v>
      </c>
      <c r="H22" s="8">
        <v>82</v>
      </c>
      <c r="I22" s="8">
        <v>77</v>
      </c>
      <c r="J22" s="7">
        <v>98</v>
      </c>
      <c r="K22" s="8">
        <v>79</v>
      </c>
      <c r="L22" s="9" t="s">
        <v>17</v>
      </c>
      <c r="M22" s="10">
        <v>95</v>
      </c>
      <c r="N22" s="10">
        <v>89</v>
      </c>
      <c r="O22" s="10">
        <v>95</v>
      </c>
      <c r="P22" s="15">
        <f>D22*3+E22*4.5+F22*2+H22*3+I22*2+J22*1.5+K22*3+M22*4+N22*2.5+O22*2.5</f>
        <v>2375.5</v>
      </c>
      <c r="Q22" s="15">
        <v>28</v>
      </c>
      <c r="R22" s="15">
        <f t="shared" si="0"/>
        <v>84.839285714285708</v>
      </c>
      <c r="T22" s="6" t="s">
        <v>82</v>
      </c>
      <c r="U22" s="6" t="s">
        <v>83</v>
      </c>
      <c r="V22" s="7">
        <v>80</v>
      </c>
      <c r="W22" s="8">
        <v>72</v>
      </c>
      <c r="X22" s="7">
        <v>67</v>
      </c>
      <c r="Y22" s="9" t="s">
        <v>17</v>
      </c>
      <c r="Z22" s="10">
        <v>67</v>
      </c>
      <c r="AA22" s="10">
        <v>88</v>
      </c>
      <c r="AB22" s="10">
        <v>77</v>
      </c>
      <c r="AC22" s="10">
        <v>98</v>
      </c>
      <c r="AD22" s="10">
        <v>78</v>
      </c>
      <c r="AE22" s="9" t="s">
        <v>17</v>
      </c>
      <c r="AF22" s="10">
        <v>81</v>
      </c>
      <c r="AG22" s="10">
        <v>78</v>
      </c>
      <c r="AH22" s="10">
        <v>81</v>
      </c>
      <c r="AI22" s="15">
        <f>V22*1.5+W22*3+X22*3+Z22*2+AA22*1+AB22*2+AC22*3.5+AD22*2+AF22*6+AG22*2+AH22*2.5</f>
        <v>2256.5</v>
      </c>
      <c r="AJ22" s="15">
        <v>28.5</v>
      </c>
      <c r="AK22" s="15">
        <f t="shared" si="1"/>
        <v>79.175438596491233</v>
      </c>
      <c r="AL22" s="15">
        <f t="shared" si="2"/>
        <v>4632</v>
      </c>
      <c r="AM22" s="15">
        <f t="shared" si="3"/>
        <v>56.5</v>
      </c>
      <c r="AN22" s="15">
        <f t="shared" si="4"/>
        <v>81.982300884955748</v>
      </c>
      <c r="AO22" s="15">
        <v>0</v>
      </c>
      <c r="AP22" s="15">
        <f t="shared" si="5"/>
        <v>81.982300884955748</v>
      </c>
    </row>
    <row r="23" spans="1:42" x14ac:dyDescent="0.15">
      <c r="A23" s="1">
        <v>20</v>
      </c>
      <c r="B23" s="6" t="s">
        <v>74</v>
      </c>
      <c r="C23" s="6" t="s">
        <v>75</v>
      </c>
      <c r="D23" s="8">
        <v>70</v>
      </c>
      <c r="E23" s="8">
        <v>91</v>
      </c>
      <c r="F23" s="8">
        <v>63</v>
      </c>
      <c r="G23" s="6" t="s">
        <v>17</v>
      </c>
      <c r="H23" s="8">
        <v>74</v>
      </c>
      <c r="I23" s="6" t="s">
        <v>17</v>
      </c>
      <c r="J23" s="7">
        <v>96</v>
      </c>
      <c r="K23" s="8">
        <v>74</v>
      </c>
      <c r="L23" s="9" t="s">
        <v>17</v>
      </c>
      <c r="M23" s="10">
        <v>93</v>
      </c>
      <c r="N23" s="10">
        <v>81</v>
      </c>
      <c r="O23" s="10">
        <v>78</v>
      </c>
      <c r="P23" s="15">
        <f>D23*3+E23*4.5+F23*2+H23*3+J23*1.5+K23*3+M23*4+N23*2.5+O23*2.5</f>
        <v>2103</v>
      </c>
      <c r="Q23" s="15">
        <v>26</v>
      </c>
      <c r="R23" s="15">
        <f t="shared" si="0"/>
        <v>80.884615384615387</v>
      </c>
      <c r="T23" s="6" t="s">
        <v>74</v>
      </c>
      <c r="U23" s="6" t="s">
        <v>75</v>
      </c>
      <c r="V23" s="7">
        <v>72</v>
      </c>
      <c r="W23" s="8">
        <v>80</v>
      </c>
      <c r="X23" s="7">
        <v>69</v>
      </c>
      <c r="Y23" s="10">
        <v>84</v>
      </c>
      <c r="Z23" s="10">
        <v>77</v>
      </c>
      <c r="AA23" s="10">
        <v>97</v>
      </c>
      <c r="AB23" s="10">
        <v>91</v>
      </c>
      <c r="AC23" s="10">
        <v>85</v>
      </c>
      <c r="AD23" s="10">
        <v>83</v>
      </c>
      <c r="AE23" s="9" t="s">
        <v>17</v>
      </c>
      <c r="AF23" s="10">
        <v>88</v>
      </c>
      <c r="AG23" s="10">
        <v>78</v>
      </c>
      <c r="AH23" s="10">
        <v>85</v>
      </c>
      <c r="AI23" s="15">
        <f>V23*1.5+W23*3+X23*3+Y23*2+Z23*2+AA23*1+AB23*2+AC23*3.5+AD23*2+AF23*6+AG23*2+AH23*2.5</f>
        <v>2516</v>
      </c>
      <c r="AJ23" s="15">
        <v>30.5</v>
      </c>
      <c r="AK23" s="15">
        <f t="shared" si="1"/>
        <v>82.491803278688522</v>
      </c>
      <c r="AL23" s="15">
        <f t="shared" si="2"/>
        <v>4619</v>
      </c>
      <c r="AM23" s="15">
        <f t="shared" si="3"/>
        <v>56.5</v>
      </c>
      <c r="AN23" s="15">
        <f t="shared" si="4"/>
        <v>81.752212389380531</v>
      </c>
      <c r="AO23" s="15">
        <v>0</v>
      </c>
      <c r="AP23" s="15">
        <f t="shared" si="5"/>
        <v>81.752212389380531</v>
      </c>
    </row>
    <row r="24" spans="1:42" x14ac:dyDescent="0.15">
      <c r="A24" s="1">
        <v>21</v>
      </c>
      <c r="B24" s="6" t="s">
        <v>86</v>
      </c>
      <c r="C24" s="6" t="s">
        <v>87</v>
      </c>
      <c r="D24" s="8">
        <v>61</v>
      </c>
      <c r="E24" s="8">
        <v>88</v>
      </c>
      <c r="F24" s="8">
        <v>73</v>
      </c>
      <c r="G24" s="6" t="s">
        <v>17</v>
      </c>
      <c r="H24" s="8">
        <v>86</v>
      </c>
      <c r="I24" s="8">
        <v>88</v>
      </c>
      <c r="J24" s="7">
        <v>98</v>
      </c>
      <c r="K24" s="8">
        <v>77</v>
      </c>
      <c r="L24" s="9" t="s">
        <v>17</v>
      </c>
      <c r="M24" s="10">
        <v>90</v>
      </c>
      <c r="N24" s="10">
        <v>86</v>
      </c>
      <c r="O24" s="10">
        <v>88</v>
      </c>
      <c r="P24" s="15">
        <f>D24*3+E24*4.5+F24*2+H24*3+I24*2+J24*1.5+K24*3+M24*4+N24*2.5+O24*2.5</f>
        <v>2332</v>
      </c>
      <c r="Q24" s="15">
        <v>28</v>
      </c>
      <c r="R24" s="15">
        <f t="shared" si="0"/>
        <v>83.285714285714292</v>
      </c>
      <c r="T24" s="6" t="s">
        <v>86</v>
      </c>
      <c r="U24" s="6" t="s">
        <v>87</v>
      </c>
      <c r="V24" s="7">
        <v>69</v>
      </c>
      <c r="W24" s="8">
        <v>83</v>
      </c>
      <c r="X24" s="7">
        <v>72</v>
      </c>
      <c r="Y24" s="9" t="s">
        <v>17</v>
      </c>
      <c r="Z24" s="10">
        <v>78</v>
      </c>
      <c r="AA24" s="10">
        <v>87</v>
      </c>
      <c r="AB24" s="10">
        <v>79</v>
      </c>
      <c r="AC24" s="10">
        <v>93</v>
      </c>
      <c r="AD24" s="10">
        <v>76</v>
      </c>
      <c r="AE24" s="9" t="s">
        <v>17</v>
      </c>
      <c r="AF24" s="10">
        <v>81</v>
      </c>
      <c r="AG24" s="10">
        <v>79</v>
      </c>
      <c r="AH24" s="10">
        <v>76</v>
      </c>
      <c r="AI24" s="15">
        <f>V24*1.5+W24*3+X24*3+Z24*2+AA24*1+AB24*2+AC24*3.5+AD24*2+AF24*6+AG24*2+AH24*2.5</f>
        <v>2281</v>
      </c>
      <c r="AJ24" s="15">
        <v>28.5</v>
      </c>
      <c r="AK24" s="15">
        <f t="shared" si="1"/>
        <v>80.035087719298247</v>
      </c>
      <c r="AL24" s="15">
        <f t="shared" si="2"/>
        <v>4613</v>
      </c>
      <c r="AM24" s="15">
        <f t="shared" si="3"/>
        <v>56.5</v>
      </c>
      <c r="AN24" s="15">
        <f t="shared" si="4"/>
        <v>81.646017699115049</v>
      </c>
      <c r="AO24" s="15">
        <v>0</v>
      </c>
      <c r="AP24" s="15">
        <f t="shared" si="5"/>
        <v>81.646017699115049</v>
      </c>
    </row>
    <row r="25" spans="1:42" x14ac:dyDescent="0.15">
      <c r="A25" s="13">
        <v>22</v>
      </c>
      <c r="B25" s="6" t="s">
        <v>54</v>
      </c>
      <c r="C25" s="12" t="s">
        <v>55</v>
      </c>
      <c r="D25" s="6" t="s">
        <v>159</v>
      </c>
      <c r="E25" s="8">
        <v>88</v>
      </c>
      <c r="F25" s="8">
        <v>73</v>
      </c>
      <c r="G25" s="6" t="s">
        <v>17</v>
      </c>
      <c r="H25" s="8">
        <v>76</v>
      </c>
      <c r="I25" s="6" t="s">
        <v>17</v>
      </c>
      <c r="J25" s="7">
        <v>97</v>
      </c>
      <c r="K25" s="8">
        <v>79</v>
      </c>
      <c r="L25" s="9" t="s">
        <v>17</v>
      </c>
      <c r="M25" s="10">
        <v>87</v>
      </c>
      <c r="N25" s="10">
        <v>81</v>
      </c>
      <c r="O25" s="10">
        <v>89</v>
      </c>
      <c r="P25" s="15">
        <f>D25*3+E25*4.5+F25*2+H25*3+J25*1.5+K25*3+M25*4+N25*2.5+O25*2.5</f>
        <v>2090.5</v>
      </c>
      <c r="Q25" s="15">
        <v>26</v>
      </c>
      <c r="R25" s="15">
        <f t="shared" si="0"/>
        <v>80.40384615384616</v>
      </c>
      <c r="T25" s="6" t="s">
        <v>54</v>
      </c>
      <c r="U25" s="6" t="s">
        <v>55</v>
      </c>
      <c r="V25" s="7">
        <v>81</v>
      </c>
      <c r="W25" s="8">
        <v>76</v>
      </c>
      <c r="X25" s="7">
        <v>65</v>
      </c>
      <c r="Y25" s="10">
        <v>90</v>
      </c>
      <c r="Z25" s="10">
        <v>81</v>
      </c>
      <c r="AA25" s="10">
        <v>95</v>
      </c>
      <c r="AB25" s="10">
        <v>89</v>
      </c>
      <c r="AC25" s="10">
        <v>86</v>
      </c>
      <c r="AD25" s="10">
        <v>83</v>
      </c>
      <c r="AE25" s="9" t="s">
        <v>17</v>
      </c>
      <c r="AF25" s="10">
        <v>85</v>
      </c>
      <c r="AG25" s="10">
        <v>78</v>
      </c>
      <c r="AH25" s="10">
        <v>74</v>
      </c>
      <c r="AI25" s="15">
        <f>V25*1.5+W25*3+X25*3+Y25*2+Z25*2+AA25*1+AB25*2+AC25*3.5+AD25*2+AF25*6+AG25*2+AH25*2.5</f>
        <v>2477.5</v>
      </c>
      <c r="AJ25" s="15">
        <v>30.5</v>
      </c>
      <c r="AK25" s="15">
        <f t="shared" si="1"/>
        <v>81.229508196721312</v>
      </c>
      <c r="AL25" s="15">
        <f t="shared" si="2"/>
        <v>4568</v>
      </c>
      <c r="AM25" s="15">
        <f t="shared" si="3"/>
        <v>56.5</v>
      </c>
      <c r="AN25" s="15">
        <f t="shared" si="4"/>
        <v>80.849557522123888</v>
      </c>
      <c r="AO25" s="15">
        <v>0</v>
      </c>
      <c r="AP25" s="15">
        <f t="shared" si="5"/>
        <v>80.849557522123888</v>
      </c>
    </row>
    <row r="26" spans="1:42" x14ac:dyDescent="0.15">
      <c r="A26" s="1">
        <v>23</v>
      </c>
      <c r="B26" s="6" t="s">
        <v>44</v>
      </c>
      <c r="C26" s="6" t="s">
        <v>45</v>
      </c>
      <c r="D26" s="8">
        <v>63</v>
      </c>
      <c r="E26" s="8">
        <v>87</v>
      </c>
      <c r="F26" s="8">
        <v>79</v>
      </c>
      <c r="G26" s="6" t="s">
        <v>17</v>
      </c>
      <c r="H26" s="8">
        <v>84</v>
      </c>
      <c r="I26" s="6" t="s">
        <v>17</v>
      </c>
      <c r="J26" s="7">
        <v>96</v>
      </c>
      <c r="K26" s="8">
        <v>77</v>
      </c>
      <c r="L26" s="9" t="s">
        <v>17</v>
      </c>
      <c r="M26" s="10">
        <v>87</v>
      </c>
      <c r="N26" s="10">
        <v>81</v>
      </c>
      <c r="O26" s="10">
        <v>80</v>
      </c>
      <c r="P26" s="15">
        <f>D26*3+E26*4.5+F26*2+H26*3+J26*1.5+K26*3+M26*4+N26*2.5+O26*2.5</f>
        <v>2116</v>
      </c>
      <c r="Q26" s="15">
        <v>26</v>
      </c>
      <c r="R26" s="15">
        <f t="shared" si="0"/>
        <v>81.384615384615387</v>
      </c>
      <c r="T26" s="6" t="s">
        <v>44</v>
      </c>
      <c r="U26" s="6" t="s">
        <v>45</v>
      </c>
      <c r="V26" s="7">
        <v>82</v>
      </c>
      <c r="W26" s="8">
        <v>62</v>
      </c>
      <c r="X26" s="7">
        <v>72</v>
      </c>
      <c r="Y26" s="9" t="s">
        <v>17</v>
      </c>
      <c r="Z26" s="10">
        <v>68</v>
      </c>
      <c r="AA26" s="10">
        <v>85</v>
      </c>
      <c r="AB26" s="10">
        <v>79</v>
      </c>
      <c r="AC26" s="10">
        <v>80</v>
      </c>
      <c r="AD26" s="10">
        <v>83</v>
      </c>
      <c r="AE26" s="9" t="s">
        <v>17</v>
      </c>
      <c r="AF26" s="10">
        <v>84</v>
      </c>
      <c r="AG26" s="10">
        <v>80</v>
      </c>
      <c r="AH26" s="10">
        <v>76</v>
      </c>
      <c r="AI26" s="15">
        <f>V26*1.5+W26*3+X26*3+Z26*2+AA26*1+AB26*2+AC26*3.5+AD26*2+AF26*6+AG26*2+AH26*2.5</f>
        <v>2204</v>
      </c>
      <c r="AJ26" s="15">
        <v>28.5</v>
      </c>
      <c r="AK26" s="15">
        <f t="shared" si="1"/>
        <v>77.333333333333329</v>
      </c>
      <c r="AL26" s="15">
        <f t="shared" si="2"/>
        <v>4320</v>
      </c>
      <c r="AM26" s="15">
        <f t="shared" si="3"/>
        <v>54.5</v>
      </c>
      <c r="AN26" s="15">
        <f t="shared" si="4"/>
        <v>79.266055045871553</v>
      </c>
      <c r="AO26" s="15">
        <v>1</v>
      </c>
      <c r="AP26" s="15">
        <f t="shared" si="5"/>
        <v>80.266055045871553</v>
      </c>
    </row>
    <row r="27" spans="1:42" x14ac:dyDescent="0.15">
      <c r="A27" s="13">
        <v>24</v>
      </c>
      <c r="B27" s="6" t="s">
        <v>84</v>
      </c>
      <c r="C27" s="12" t="s">
        <v>85</v>
      </c>
      <c r="D27" s="8">
        <v>60</v>
      </c>
      <c r="E27" s="8">
        <v>87</v>
      </c>
      <c r="F27" s="8">
        <v>74</v>
      </c>
      <c r="G27" s="6" t="s">
        <v>181</v>
      </c>
      <c r="H27" s="8">
        <v>80</v>
      </c>
      <c r="I27" s="8">
        <v>90</v>
      </c>
      <c r="J27" s="7">
        <v>86</v>
      </c>
      <c r="K27" s="8">
        <v>85</v>
      </c>
      <c r="L27" s="9" t="s">
        <v>17</v>
      </c>
      <c r="M27" s="10">
        <v>85</v>
      </c>
      <c r="N27" s="10">
        <v>84</v>
      </c>
      <c r="O27" s="10">
        <v>93</v>
      </c>
      <c r="P27" s="15">
        <f>D27*3+E27*4.5+F27*2+G27*1.5+H27*3+I27*2+J27*1.5+K27*3+M27*4+N27*2.5+O27*2.5</f>
        <v>2387</v>
      </c>
      <c r="Q27" s="15">
        <v>29.5</v>
      </c>
      <c r="R27" s="15">
        <f t="shared" si="0"/>
        <v>80.915254237288138</v>
      </c>
      <c r="T27" s="6" t="s">
        <v>84</v>
      </c>
      <c r="U27" s="6" t="s">
        <v>85</v>
      </c>
      <c r="V27" s="7">
        <v>62</v>
      </c>
      <c r="W27" s="8">
        <v>73</v>
      </c>
      <c r="X27" s="7">
        <v>61</v>
      </c>
      <c r="Y27" s="9" t="s">
        <v>17</v>
      </c>
      <c r="Z27" s="10">
        <v>74</v>
      </c>
      <c r="AA27" s="10">
        <v>90</v>
      </c>
      <c r="AB27" s="10">
        <v>75</v>
      </c>
      <c r="AC27" s="10">
        <v>95</v>
      </c>
      <c r="AD27" s="10">
        <v>82</v>
      </c>
      <c r="AE27" s="9" t="s">
        <v>17</v>
      </c>
      <c r="AF27" s="10">
        <v>87</v>
      </c>
      <c r="AG27" s="10">
        <v>79</v>
      </c>
      <c r="AH27" s="10">
        <v>76</v>
      </c>
      <c r="AI27" s="15">
        <f>V27*1.5+W27*3+X27*3+Z27*2+AA27*1+AB27*2+AC27*3.5+AD27*2+AF27*6+AG27*2+AH27*2.5</f>
        <v>2249.5</v>
      </c>
      <c r="AJ27" s="15">
        <v>28.5</v>
      </c>
      <c r="AK27" s="15">
        <f t="shared" si="1"/>
        <v>78.929824561403507</v>
      </c>
      <c r="AL27" s="15">
        <f t="shared" si="2"/>
        <v>4636.5</v>
      </c>
      <c r="AM27" s="15">
        <f t="shared" si="3"/>
        <v>58</v>
      </c>
      <c r="AN27" s="15">
        <f t="shared" si="4"/>
        <v>79.939655172413794</v>
      </c>
      <c r="AO27" s="15">
        <v>0</v>
      </c>
      <c r="AP27" s="15">
        <f t="shared" si="5"/>
        <v>79.939655172413794</v>
      </c>
    </row>
    <row r="28" spans="1:42" x14ac:dyDescent="0.15">
      <c r="A28" s="13">
        <v>25</v>
      </c>
      <c r="B28" s="6" t="s">
        <v>104</v>
      </c>
      <c r="C28" s="12" t="s">
        <v>105</v>
      </c>
      <c r="D28" s="6" t="s">
        <v>159</v>
      </c>
      <c r="E28" s="8">
        <v>89</v>
      </c>
      <c r="F28" s="8">
        <v>85</v>
      </c>
      <c r="G28" s="6" t="s">
        <v>17</v>
      </c>
      <c r="H28" s="8">
        <v>81</v>
      </c>
      <c r="I28" s="8">
        <v>82</v>
      </c>
      <c r="J28" s="7">
        <v>92</v>
      </c>
      <c r="K28" s="8">
        <v>77</v>
      </c>
      <c r="L28" s="10">
        <v>82</v>
      </c>
      <c r="M28" s="10">
        <v>84</v>
      </c>
      <c r="N28" s="10">
        <v>81</v>
      </c>
      <c r="O28" s="10">
        <v>83</v>
      </c>
      <c r="P28" s="15">
        <f>D28*3+E28*4.5+F28*2+H28*3+I28*2+J28*1.5+K28*3+L28*2+M28*4+N28*2.5+O28*2.5</f>
        <v>2421.5</v>
      </c>
      <c r="Q28" s="15">
        <v>30</v>
      </c>
      <c r="R28" s="15">
        <f t="shared" si="0"/>
        <v>80.716666666666669</v>
      </c>
      <c r="T28" s="6" t="s">
        <v>104</v>
      </c>
      <c r="U28" s="6" t="s">
        <v>105</v>
      </c>
      <c r="V28" s="7">
        <v>76</v>
      </c>
      <c r="W28" s="8">
        <v>61</v>
      </c>
      <c r="X28" s="7">
        <v>78</v>
      </c>
      <c r="Y28" s="9" t="s">
        <v>17</v>
      </c>
      <c r="Z28" s="10">
        <v>70</v>
      </c>
      <c r="AA28" s="10">
        <v>90</v>
      </c>
      <c r="AB28" s="10">
        <v>78</v>
      </c>
      <c r="AC28" s="10">
        <v>81</v>
      </c>
      <c r="AD28" s="9" t="s">
        <v>17</v>
      </c>
      <c r="AE28" s="9" t="s">
        <v>17</v>
      </c>
      <c r="AF28" s="10">
        <v>84</v>
      </c>
      <c r="AG28" s="10">
        <v>81</v>
      </c>
      <c r="AH28" s="10">
        <v>87</v>
      </c>
      <c r="AI28" s="15">
        <f>V28*1.5+W28*3+X28*3+Z28*2+AA28*1+AB28*2+AC28*3.5+AF28*6+AG28*2+AH28*2.5</f>
        <v>2084</v>
      </c>
      <c r="AJ28" s="15">
        <v>26.5</v>
      </c>
      <c r="AK28" s="15">
        <f t="shared" si="1"/>
        <v>78.64150943396227</v>
      </c>
      <c r="AL28" s="15">
        <f t="shared" si="2"/>
        <v>4505.5</v>
      </c>
      <c r="AM28" s="15">
        <f t="shared" si="3"/>
        <v>56.5</v>
      </c>
      <c r="AN28" s="15">
        <f t="shared" si="4"/>
        <v>79.743362831858406</v>
      </c>
      <c r="AO28" s="15">
        <v>0</v>
      </c>
      <c r="AP28" s="15">
        <f t="shared" si="5"/>
        <v>79.743362831858406</v>
      </c>
    </row>
    <row r="29" spans="1:42" x14ac:dyDescent="0.15">
      <c r="A29" s="13">
        <v>26</v>
      </c>
      <c r="B29" s="6" t="s">
        <v>64</v>
      </c>
      <c r="C29" s="12" t="s">
        <v>65</v>
      </c>
      <c r="D29" s="6" t="s">
        <v>161</v>
      </c>
      <c r="E29" s="8">
        <v>86</v>
      </c>
      <c r="F29" s="8">
        <v>73</v>
      </c>
      <c r="G29" s="6" t="s">
        <v>17</v>
      </c>
      <c r="H29" s="8">
        <v>78</v>
      </c>
      <c r="I29" s="6" t="s">
        <v>17</v>
      </c>
      <c r="J29" s="7">
        <v>98</v>
      </c>
      <c r="K29" s="8">
        <v>78</v>
      </c>
      <c r="L29" s="9" t="s">
        <v>17</v>
      </c>
      <c r="M29" s="10">
        <v>90</v>
      </c>
      <c r="N29" s="10">
        <v>80</v>
      </c>
      <c r="O29" s="10">
        <v>93</v>
      </c>
      <c r="P29" s="15">
        <f>D29*3+E29*4.5+F29*2+H29*3+J29*1.5+K29*3+M29*4+N29*2.5+O29*2.5</f>
        <v>2099.5</v>
      </c>
      <c r="Q29" s="15">
        <v>26</v>
      </c>
      <c r="R29" s="15">
        <f t="shared" si="0"/>
        <v>80.75</v>
      </c>
      <c r="T29" s="6" t="s">
        <v>64</v>
      </c>
      <c r="U29" s="6" t="s">
        <v>65</v>
      </c>
      <c r="V29" s="7">
        <v>77</v>
      </c>
      <c r="W29" s="8">
        <v>71</v>
      </c>
      <c r="X29" s="7">
        <v>70</v>
      </c>
      <c r="Y29" s="9" t="s">
        <v>17</v>
      </c>
      <c r="Z29" s="10">
        <v>71</v>
      </c>
      <c r="AA29" s="10">
        <v>87</v>
      </c>
      <c r="AB29" s="10">
        <v>87</v>
      </c>
      <c r="AC29" s="10">
        <v>75</v>
      </c>
      <c r="AD29" s="10">
        <v>80</v>
      </c>
      <c r="AE29" s="9" t="s">
        <v>17</v>
      </c>
      <c r="AF29" s="10">
        <v>88</v>
      </c>
      <c r="AG29" s="10">
        <v>84</v>
      </c>
      <c r="AH29" s="10">
        <v>74</v>
      </c>
      <c r="AI29" s="15">
        <f>V29*1.5+W29*3+X29*3+Z29*2+AA29*1+AB29*2+AC29*3.5+AD29*2+AF29*6+AG29*2+AH29*2.5</f>
        <v>2245</v>
      </c>
      <c r="AJ29" s="15">
        <v>28.5</v>
      </c>
      <c r="AK29" s="15">
        <f t="shared" si="1"/>
        <v>78.771929824561397</v>
      </c>
      <c r="AL29" s="15">
        <f t="shared" si="2"/>
        <v>4344.5</v>
      </c>
      <c r="AM29" s="15">
        <f t="shared" si="3"/>
        <v>54.5</v>
      </c>
      <c r="AN29" s="15">
        <f t="shared" si="4"/>
        <v>79.715596330275233</v>
      </c>
      <c r="AO29" s="15">
        <v>0</v>
      </c>
      <c r="AP29" s="15">
        <f t="shared" si="5"/>
        <v>79.715596330275233</v>
      </c>
    </row>
    <row r="30" spans="1:42" x14ac:dyDescent="0.15">
      <c r="A30" s="1">
        <v>27</v>
      </c>
      <c r="B30" s="6" t="s">
        <v>80</v>
      </c>
      <c r="C30" s="6" t="s">
        <v>81</v>
      </c>
      <c r="D30" s="8">
        <v>61</v>
      </c>
      <c r="E30" s="8">
        <v>74</v>
      </c>
      <c r="F30" s="8">
        <v>76</v>
      </c>
      <c r="G30" s="6" t="s">
        <v>17</v>
      </c>
      <c r="H30" s="8">
        <v>82</v>
      </c>
      <c r="I30" s="6" t="s">
        <v>17</v>
      </c>
      <c r="J30" s="7">
        <v>99</v>
      </c>
      <c r="K30" s="8">
        <v>81</v>
      </c>
      <c r="L30" s="9" t="s">
        <v>17</v>
      </c>
      <c r="M30" s="10">
        <v>93</v>
      </c>
      <c r="N30" s="10">
        <v>73</v>
      </c>
      <c r="O30" s="10">
        <v>67</v>
      </c>
      <c r="P30" s="15">
        <f>D30*3+E30*4.5+F30*2+H30*3+J30*1.5+K30*3+M30*4+N30*2.5+O30*2.5</f>
        <v>2027.5</v>
      </c>
      <c r="Q30" s="15">
        <v>26</v>
      </c>
      <c r="R30" s="15">
        <f t="shared" si="0"/>
        <v>77.980769230769226</v>
      </c>
      <c r="T30" s="6" t="s">
        <v>80</v>
      </c>
      <c r="U30" s="6" t="s">
        <v>81</v>
      </c>
      <c r="V30" s="7">
        <v>72</v>
      </c>
      <c r="W30" s="8">
        <v>61</v>
      </c>
      <c r="X30" s="7">
        <v>70</v>
      </c>
      <c r="Y30" s="9" t="s">
        <v>17</v>
      </c>
      <c r="Z30" s="10">
        <v>76</v>
      </c>
      <c r="AA30" s="10">
        <v>88</v>
      </c>
      <c r="AB30" s="10">
        <v>80</v>
      </c>
      <c r="AC30" s="10">
        <v>91</v>
      </c>
      <c r="AD30" s="10">
        <v>75</v>
      </c>
      <c r="AE30" s="9" t="s">
        <v>17</v>
      </c>
      <c r="AF30" s="10">
        <v>90</v>
      </c>
      <c r="AG30" s="10">
        <v>86</v>
      </c>
      <c r="AH30" s="10">
        <v>78</v>
      </c>
      <c r="AI30" s="15">
        <f>V30*1.5+W30*3+X30*3+Z30*2+AA30*1+AB30*2+AC30*3.5+AD30*2+AF30*6+AG30*2+AH30*2.5</f>
        <v>2276.5</v>
      </c>
      <c r="AJ30" s="15">
        <v>28.5</v>
      </c>
      <c r="AK30" s="15">
        <f t="shared" si="1"/>
        <v>79.877192982456137</v>
      </c>
      <c r="AL30" s="15">
        <f t="shared" si="2"/>
        <v>4304</v>
      </c>
      <c r="AM30" s="15">
        <f t="shared" si="3"/>
        <v>54.5</v>
      </c>
      <c r="AN30" s="15">
        <f t="shared" si="4"/>
        <v>78.972477064220186</v>
      </c>
      <c r="AO30" s="15">
        <v>0</v>
      </c>
      <c r="AP30" s="15">
        <f t="shared" si="5"/>
        <v>78.972477064220186</v>
      </c>
    </row>
    <row r="31" spans="1:42" x14ac:dyDescent="0.15">
      <c r="A31" s="13">
        <v>28</v>
      </c>
      <c r="B31" s="6" t="s">
        <v>52</v>
      </c>
      <c r="C31" s="12" t="s">
        <v>53</v>
      </c>
      <c r="D31" s="6" t="s">
        <v>158</v>
      </c>
      <c r="E31" s="8">
        <v>93</v>
      </c>
      <c r="F31" s="8">
        <v>74</v>
      </c>
      <c r="G31" s="6" t="s">
        <v>17</v>
      </c>
      <c r="H31" s="8">
        <v>71</v>
      </c>
      <c r="I31" s="6" t="s">
        <v>17</v>
      </c>
      <c r="J31" s="7">
        <v>98</v>
      </c>
      <c r="K31" s="8">
        <v>69</v>
      </c>
      <c r="L31" s="9" t="s">
        <v>17</v>
      </c>
      <c r="M31" s="10">
        <v>82</v>
      </c>
      <c r="N31" s="10">
        <v>81</v>
      </c>
      <c r="O31" s="10">
        <v>98</v>
      </c>
      <c r="P31" s="15">
        <f>D31*3+E31*4.5+F31*2+H31*3+J31*1.5+K31*3+M31*4+N31*2.5+O31*2.5</f>
        <v>2065</v>
      </c>
      <c r="Q31" s="15">
        <v>26</v>
      </c>
      <c r="R31" s="15">
        <f t="shared" si="0"/>
        <v>79.42307692307692</v>
      </c>
      <c r="T31" s="6" t="s">
        <v>52</v>
      </c>
      <c r="U31" s="6" t="s">
        <v>53</v>
      </c>
      <c r="V31" s="7">
        <v>72</v>
      </c>
      <c r="W31" s="8">
        <v>74</v>
      </c>
      <c r="X31" s="7">
        <v>78</v>
      </c>
      <c r="Y31" s="9" t="s">
        <v>17</v>
      </c>
      <c r="Z31" s="10">
        <v>77</v>
      </c>
      <c r="AA31" s="10">
        <v>90</v>
      </c>
      <c r="AB31" s="10">
        <v>84</v>
      </c>
      <c r="AC31" s="10">
        <v>91</v>
      </c>
      <c r="AD31" s="10">
        <v>68</v>
      </c>
      <c r="AE31" s="9" t="s">
        <v>17</v>
      </c>
      <c r="AF31" s="10">
        <v>82</v>
      </c>
      <c r="AG31" s="10">
        <v>78</v>
      </c>
      <c r="AH31" s="10">
        <v>64</v>
      </c>
      <c r="AI31" s="15">
        <f>V31*1.5+W31*3+X31*3+Z31*2+AA31*1+AB31*2+AC31*3.5+AD31*2+AF31*6+AG31*2+AH31*2.5</f>
        <v>2238.5</v>
      </c>
      <c r="AJ31" s="15">
        <v>28.5</v>
      </c>
      <c r="AK31" s="15">
        <f t="shared" si="1"/>
        <v>78.543859649122808</v>
      </c>
      <c r="AL31" s="15">
        <f t="shared" si="2"/>
        <v>4303.5</v>
      </c>
      <c r="AM31" s="15">
        <f t="shared" si="3"/>
        <v>54.5</v>
      </c>
      <c r="AN31" s="15">
        <f t="shared" si="4"/>
        <v>78.963302752293572</v>
      </c>
      <c r="AO31" s="15">
        <v>0</v>
      </c>
      <c r="AP31" s="15">
        <f t="shared" si="5"/>
        <v>78.963302752293572</v>
      </c>
    </row>
    <row r="32" spans="1:42" x14ac:dyDescent="0.15">
      <c r="A32" s="13">
        <v>29</v>
      </c>
      <c r="B32" s="6" t="s">
        <v>90</v>
      </c>
      <c r="C32" s="12" t="s">
        <v>91</v>
      </c>
      <c r="D32" s="6" t="s">
        <v>166</v>
      </c>
      <c r="E32" s="8">
        <v>90</v>
      </c>
      <c r="F32" s="8">
        <v>70</v>
      </c>
      <c r="G32" s="6" t="s">
        <v>17</v>
      </c>
      <c r="H32" s="8">
        <v>69</v>
      </c>
      <c r="I32" s="8">
        <v>89</v>
      </c>
      <c r="J32" s="7">
        <v>80</v>
      </c>
      <c r="K32" s="8">
        <v>70</v>
      </c>
      <c r="L32" s="9" t="s">
        <v>17</v>
      </c>
      <c r="M32" s="10">
        <v>87</v>
      </c>
      <c r="N32" s="10">
        <v>80</v>
      </c>
      <c r="O32" s="10">
        <v>91</v>
      </c>
      <c r="P32" s="15">
        <f>D32*3+E32*4.5+F32*2+H32*3+I32*2+J32*1.5+K32*3+M32*4+N32*2.5+O32*2.5</f>
        <v>2197.5</v>
      </c>
      <c r="Q32" s="15">
        <v>28</v>
      </c>
      <c r="R32" s="15">
        <f t="shared" si="0"/>
        <v>78.482142857142861</v>
      </c>
      <c r="T32" s="6" t="s">
        <v>90</v>
      </c>
      <c r="U32" s="6" t="s">
        <v>91</v>
      </c>
      <c r="V32" s="7">
        <v>71</v>
      </c>
      <c r="W32" s="8">
        <v>77</v>
      </c>
      <c r="X32" s="7">
        <v>80</v>
      </c>
      <c r="Y32" s="9" t="s">
        <v>17</v>
      </c>
      <c r="Z32" s="10">
        <v>73</v>
      </c>
      <c r="AA32" s="10">
        <v>90</v>
      </c>
      <c r="AB32" s="10">
        <v>76</v>
      </c>
      <c r="AC32" s="10">
        <v>77</v>
      </c>
      <c r="AD32" s="10">
        <v>76</v>
      </c>
      <c r="AE32" s="9" t="s">
        <v>17</v>
      </c>
      <c r="AF32" s="10">
        <v>86</v>
      </c>
      <c r="AG32" s="10">
        <v>76</v>
      </c>
      <c r="AH32" s="10">
        <v>76</v>
      </c>
      <c r="AI32" s="15">
        <f>V32*1.5+W32*3+X32*3+Z32*2+AA32*1+AB32*2+AC32*3.5+AD32*2+AF32*6+AG32*2+AH32*2.5</f>
        <v>2245</v>
      </c>
      <c r="AJ32" s="15">
        <v>28.5</v>
      </c>
      <c r="AK32" s="15">
        <f t="shared" si="1"/>
        <v>78.771929824561397</v>
      </c>
      <c r="AL32" s="15">
        <f t="shared" si="2"/>
        <v>4442.5</v>
      </c>
      <c r="AM32" s="15">
        <f t="shared" si="3"/>
        <v>56.5</v>
      </c>
      <c r="AN32" s="15">
        <f t="shared" si="4"/>
        <v>78.628318584070797</v>
      </c>
      <c r="AO32" s="15">
        <v>0</v>
      </c>
      <c r="AP32" s="15">
        <f t="shared" si="5"/>
        <v>78.628318584070797</v>
      </c>
    </row>
    <row r="33" spans="1:42" x14ac:dyDescent="0.15">
      <c r="A33" s="13">
        <v>30</v>
      </c>
      <c r="B33" s="6" t="s">
        <v>128</v>
      </c>
      <c r="C33" s="6" t="s">
        <v>129</v>
      </c>
      <c r="D33" s="8">
        <v>81</v>
      </c>
      <c r="E33" s="8">
        <v>95</v>
      </c>
      <c r="F33" s="8">
        <v>72</v>
      </c>
      <c r="G33" s="6" t="s">
        <v>17</v>
      </c>
      <c r="H33" s="8">
        <v>78</v>
      </c>
      <c r="I33" s="6" t="s">
        <v>17</v>
      </c>
      <c r="J33" s="7">
        <v>95</v>
      </c>
      <c r="K33" s="8">
        <v>82</v>
      </c>
      <c r="L33" s="10">
        <v>85</v>
      </c>
      <c r="M33" s="10">
        <v>83</v>
      </c>
      <c r="N33" s="10">
        <v>88</v>
      </c>
      <c r="O33" s="10">
        <v>92</v>
      </c>
      <c r="P33" s="15">
        <f>D33*3+E33*4.5+F33*2+H33*3+J33*1.5+K33*3+L33*2+M33*4+N33*2.5+O33*2.5</f>
        <v>2389</v>
      </c>
      <c r="Q33" s="15">
        <v>28</v>
      </c>
      <c r="R33" s="15">
        <f t="shared" si="0"/>
        <v>85.321428571428569</v>
      </c>
      <c r="T33" s="6" t="s">
        <v>128</v>
      </c>
      <c r="U33" s="12" t="s">
        <v>129</v>
      </c>
      <c r="V33" s="7">
        <v>78</v>
      </c>
      <c r="W33" s="8">
        <v>72</v>
      </c>
      <c r="X33" s="7">
        <v>50</v>
      </c>
      <c r="Y33" s="10">
        <v>65</v>
      </c>
      <c r="Z33" s="10">
        <v>43</v>
      </c>
      <c r="AA33" s="10">
        <v>93</v>
      </c>
      <c r="AB33" s="10">
        <v>76</v>
      </c>
      <c r="AC33" s="10">
        <v>70</v>
      </c>
      <c r="AD33" s="9" t="s">
        <v>17</v>
      </c>
      <c r="AE33" s="9" t="s">
        <v>17</v>
      </c>
      <c r="AF33" s="10">
        <v>90</v>
      </c>
      <c r="AG33" s="10">
        <v>86</v>
      </c>
      <c r="AH33" s="10">
        <v>42</v>
      </c>
      <c r="AI33" s="15">
        <f>V33*1.5+W33*3+X33*3+Y33*2+Z33*2+AA33*1+AB33*2+AC33*3.5+AF33*6+AG33*2+AH33*2.5</f>
        <v>2006</v>
      </c>
      <c r="AJ33" s="15">
        <v>28.5</v>
      </c>
      <c r="AK33" s="15">
        <f t="shared" si="1"/>
        <v>70.385964912280699</v>
      </c>
      <c r="AL33" s="15">
        <f t="shared" si="2"/>
        <v>4395</v>
      </c>
      <c r="AM33" s="15">
        <f t="shared" si="3"/>
        <v>56.5</v>
      </c>
      <c r="AN33" s="15">
        <f t="shared" si="4"/>
        <v>77.787610619469021</v>
      </c>
      <c r="AO33" s="15">
        <v>0</v>
      </c>
      <c r="AP33" s="15">
        <f t="shared" si="5"/>
        <v>77.787610619469021</v>
      </c>
    </row>
    <row r="34" spans="1:42" x14ac:dyDescent="0.15">
      <c r="A34" s="13">
        <v>31</v>
      </c>
      <c r="B34" s="6" t="s">
        <v>48</v>
      </c>
      <c r="C34" s="12" t="s">
        <v>49</v>
      </c>
      <c r="D34" s="6" t="s">
        <v>157</v>
      </c>
      <c r="E34" s="8">
        <v>87</v>
      </c>
      <c r="F34" s="8">
        <v>77</v>
      </c>
      <c r="G34" s="6" t="s">
        <v>17</v>
      </c>
      <c r="H34" s="8">
        <v>62</v>
      </c>
      <c r="I34" s="6" t="s">
        <v>17</v>
      </c>
      <c r="J34" s="7">
        <v>99</v>
      </c>
      <c r="K34" s="8">
        <v>70</v>
      </c>
      <c r="L34" s="9" t="s">
        <v>17</v>
      </c>
      <c r="M34" s="10">
        <v>94</v>
      </c>
      <c r="N34" s="10">
        <v>87</v>
      </c>
      <c r="O34" s="10">
        <v>78</v>
      </c>
      <c r="P34" s="15">
        <f>D34*3+E34*4.5+F34*2+H34*3+J34*1.5+K34*3+M34*4+N34*2.5+O34*2.5</f>
        <v>2019.5</v>
      </c>
      <c r="Q34" s="15">
        <v>26</v>
      </c>
      <c r="R34" s="15">
        <f t="shared" si="0"/>
        <v>77.67307692307692</v>
      </c>
      <c r="T34" s="6" t="s">
        <v>48</v>
      </c>
      <c r="U34" s="6" t="s">
        <v>49</v>
      </c>
      <c r="V34" s="7">
        <v>70</v>
      </c>
      <c r="W34" s="8">
        <v>80</v>
      </c>
      <c r="X34" s="7">
        <v>72</v>
      </c>
      <c r="Y34" s="9" t="s">
        <v>17</v>
      </c>
      <c r="Z34" s="10">
        <v>63</v>
      </c>
      <c r="AA34" s="10">
        <v>88</v>
      </c>
      <c r="AB34" s="10">
        <v>81</v>
      </c>
      <c r="AC34" s="10">
        <v>82</v>
      </c>
      <c r="AD34" s="10">
        <v>76</v>
      </c>
      <c r="AE34" s="9" t="s">
        <v>17</v>
      </c>
      <c r="AF34" s="10">
        <v>85</v>
      </c>
      <c r="AG34" s="10">
        <v>75</v>
      </c>
      <c r="AH34" s="10">
        <v>68</v>
      </c>
      <c r="AI34" s="15">
        <f>V34*1.5+W34*3+X34*3+Z34*2+AA34*1+AB34*2+AC34*3.5+AD34*2+AF34*6+AG34*2+AH34*2.5</f>
        <v>2206</v>
      </c>
      <c r="AJ34" s="15">
        <v>28.5</v>
      </c>
      <c r="AK34" s="15">
        <f t="shared" si="1"/>
        <v>77.403508771929822</v>
      </c>
      <c r="AL34" s="15">
        <f t="shared" si="2"/>
        <v>4225.5</v>
      </c>
      <c r="AM34" s="15">
        <f t="shared" si="3"/>
        <v>54.5</v>
      </c>
      <c r="AN34" s="15">
        <f t="shared" si="4"/>
        <v>77.532110091743121</v>
      </c>
      <c r="AO34" s="15">
        <v>0</v>
      </c>
      <c r="AP34" s="15">
        <f t="shared" si="5"/>
        <v>77.532110091743121</v>
      </c>
    </row>
    <row r="35" spans="1:42" x14ac:dyDescent="0.15">
      <c r="A35" s="13">
        <v>32</v>
      </c>
      <c r="B35" s="6" t="s">
        <v>112</v>
      </c>
      <c r="C35" s="12" t="s">
        <v>113</v>
      </c>
      <c r="D35" s="6" t="s">
        <v>166</v>
      </c>
      <c r="E35" s="8">
        <v>81</v>
      </c>
      <c r="F35" s="8">
        <v>90</v>
      </c>
      <c r="G35" s="6" t="s">
        <v>17</v>
      </c>
      <c r="H35" s="8">
        <v>87</v>
      </c>
      <c r="I35" s="8">
        <v>90</v>
      </c>
      <c r="J35" s="7">
        <v>98</v>
      </c>
      <c r="K35" s="8">
        <v>74</v>
      </c>
      <c r="L35" s="10">
        <v>83</v>
      </c>
      <c r="M35" s="10">
        <v>83</v>
      </c>
      <c r="N35" s="10">
        <v>76</v>
      </c>
      <c r="O35" s="10">
        <v>79</v>
      </c>
      <c r="P35" s="15">
        <f>D35*3+E35*4.5+F35*2+H35*3+I35*2+J35*1.5+K35*3+L35*2+M35*4+N35*2.5+O35*2.5</f>
        <v>2402</v>
      </c>
      <c r="Q35" s="15">
        <v>30</v>
      </c>
      <c r="R35" s="15">
        <f t="shared" si="0"/>
        <v>80.066666666666663</v>
      </c>
      <c r="T35" s="6" t="s">
        <v>112</v>
      </c>
      <c r="U35" s="6" t="s">
        <v>113</v>
      </c>
      <c r="V35" s="7">
        <v>79</v>
      </c>
      <c r="W35" s="8">
        <v>80</v>
      </c>
      <c r="X35" s="7">
        <v>61</v>
      </c>
      <c r="Y35" s="9" t="s">
        <v>17</v>
      </c>
      <c r="Z35" s="10">
        <v>70</v>
      </c>
      <c r="AA35" s="10">
        <v>90</v>
      </c>
      <c r="AB35" s="10">
        <v>76</v>
      </c>
      <c r="AC35" s="10">
        <v>64</v>
      </c>
      <c r="AD35" s="9" t="s">
        <v>17</v>
      </c>
      <c r="AE35" s="9" t="s">
        <v>17</v>
      </c>
      <c r="AF35" s="10">
        <v>81</v>
      </c>
      <c r="AG35" s="10">
        <v>81</v>
      </c>
      <c r="AH35" s="10">
        <v>62</v>
      </c>
      <c r="AI35" s="15">
        <f>V35*1.5+W35*3+X35*3+Z35*2+AA35*1+AB35*2+AC35*3.5+AF35*6+AG35*2+AH35*2.5</f>
        <v>1950.5</v>
      </c>
      <c r="AJ35" s="15">
        <v>26.5</v>
      </c>
      <c r="AK35" s="15">
        <f t="shared" si="1"/>
        <v>73.603773584905667</v>
      </c>
      <c r="AL35" s="15">
        <f t="shared" si="2"/>
        <v>4352.5</v>
      </c>
      <c r="AM35" s="15">
        <f t="shared" si="3"/>
        <v>56.5</v>
      </c>
      <c r="AN35" s="15">
        <f t="shared" si="4"/>
        <v>77.035398230088489</v>
      </c>
      <c r="AO35" s="15">
        <v>0</v>
      </c>
      <c r="AP35" s="15">
        <f t="shared" si="5"/>
        <v>77.035398230088489</v>
      </c>
    </row>
    <row r="36" spans="1:42" x14ac:dyDescent="0.15">
      <c r="A36" s="13">
        <v>33</v>
      </c>
      <c r="B36" s="6" t="s">
        <v>106</v>
      </c>
      <c r="C36" s="6" t="s">
        <v>107</v>
      </c>
      <c r="D36" s="8">
        <v>70</v>
      </c>
      <c r="E36" s="8">
        <v>85</v>
      </c>
      <c r="F36" s="8">
        <v>70</v>
      </c>
      <c r="G36" s="6" t="s">
        <v>17</v>
      </c>
      <c r="H36" s="8">
        <v>78</v>
      </c>
      <c r="I36" s="8">
        <v>86</v>
      </c>
      <c r="J36" s="7">
        <v>87</v>
      </c>
      <c r="K36" s="8">
        <v>77</v>
      </c>
      <c r="L36" s="9" t="s">
        <v>17</v>
      </c>
      <c r="M36" s="10">
        <v>95</v>
      </c>
      <c r="N36" s="10">
        <v>72</v>
      </c>
      <c r="O36" s="10">
        <v>72</v>
      </c>
      <c r="P36" s="15">
        <f>D36*3+E36*4.5+F36*2+H36*3+I36*2+J36*1.5+K36*3+M36*4+N36*2.5+O36*2.5</f>
        <v>2240</v>
      </c>
      <c r="Q36" s="15">
        <v>28</v>
      </c>
      <c r="R36" s="15">
        <f t="shared" ref="R36:R67" si="6">P36/Q36</f>
        <v>80</v>
      </c>
      <c r="T36" s="6" t="s">
        <v>106</v>
      </c>
      <c r="U36" s="12" t="s">
        <v>107</v>
      </c>
      <c r="V36" s="7">
        <v>71</v>
      </c>
      <c r="W36" s="8">
        <v>61</v>
      </c>
      <c r="X36" s="7">
        <v>56</v>
      </c>
      <c r="Y36" s="9" t="s">
        <v>17</v>
      </c>
      <c r="Z36" s="10">
        <v>67</v>
      </c>
      <c r="AA36" s="10">
        <v>90</v>
      </c>
      <c r="AB36" s="10">
        <v>69</v>
      </c>
      <c r="AC36" s="10">
        <v>81</v>
      </c>
      <c r="AD36" s="10">
        <v>78</v>
      </c>
      <c r="AE36" s="9" t="s">
        <v>17</v>
      </c>
      <c r="AF36" s="10">
        <v>82</v>
      </c>
      <c r="AG36" s="10">
        <v>74</v>
      </c>
      <c r="AH36" s="10">
        <v>65</v>
      </c>
      <c r="AI36" s="15">
        <f>V36*1.5+W36*3+X36*3+Z36*2+AA36*1+AB36*2+AC36*3.5+AD36*2+AF36*6+AG36*2+AH36*2.5</f>
        <v>2061.5</v>
      </c>
      <c r="AJ36" s="15">
        <v>28.5</v>
      </c>
      <c r="AK36" s="15">
        <f t="shared" ref="AK36:AK67" si="7">AI36/AJ36</f>
        <v>72.333333333333329</v>
      </c>
      <c r="AL36" s="15">
        <f t="shared" ref="AL36:AL70" si="8">P36+AI36</f>
        <v>4301.5</v>
      </c>
      <c r="AM36" s="15">
        <f t="shared" ref="AM36:AM70" si="9">Q36+AJ36</f>
        <v>56.5</v>
      </c>
      <c r="AN36" s="15">
        <f t="shared" ref="AN36:AN67" si="10">AL36/AM36</f>
        <v>76.13274336283186</v>
      </c>
      <c r="AO36" s="15">
        <v>0</v>
      </c>
      <c r="AP36" s="15">
        <f t="shared" ref="AP36:AP67" si="11">AN36+AO36</f>
        <v>76.13274336283186</v>
      </c>
    </row>
    <row r="37" spans="1:42" x14ac:dyDescent="0.15">
      <c r="A37" s="13">
        <v>34</v>
      </c>
      <c r="B37" s="6" t="s">
        <v>15</v>
      </c>
      <c r="C37" s="12" t="s">
        <v>16</v>
      </c>
      <c r="D37" s="6" t="s">
        <v>150</v>
      </c>
      <c r="E37" s="8">
        <v>67</v>
      </c>
      <c r="F37" s="8">
        <v>81</v>
      </c>
      <c r="G37" s="6" t="s">
        <v>17</v>
      </c>
      <c r="H37" s="8">
        <v>83</v>
      </c>
      <c r="I37" s="8">
        <v>90</v>
      </c>
      <c r="J37" s="7">
        <v>98</v>
      </c>
      <c r="K37" s="8">
        <v>74</v>
      </c>
      <c r="L37" s="9" t="s">
        <v>17</v>
      </c>
      <c r="M37" s="10">
        <v>90</v>
      </c>
      <c r="N37" s="10">
        <v>74</v>
      </c>
      <c r="O37" s="10">
        <v>74</v>
      </c>
      <c r="P37" s="15">
        <f>D37*3+E37*4.5+F37*2+H37*3+I37*2+J37*1.5+K37*3+M37*4+N37*2.5+O37*2.5</f>
        <v>2111.5</v>
      </c>
      <c r="Q37" s="15">
        <v>28</v>
      </c>
      <c r="R37" s="15">
        <f t="shared" si="6"/>
        <v>75.410714285714292</v>
      </c>
      <c r="T37" s="6" t="s">
        <v>15</v>
      </c>
      <c r="U37" s="12" t="s">
        <v>16</v>
      </c>
      <c r="V37" s="7">
        <v>77</v>
      </c>
      <c r="W37" s="8">
        <v>71</v>
      </c>
      <c r="X37" s="7">
        <v>59</v>
      </c>
      <c r="Y37" s="9" t="s">
        <v>17</v>
      </c>
      <c r="Z37" s="10">
        <v>61</v>
      </c>
      <c r="AA37" s="10">
        <v>85</v>
      </c>
      <c r="AB37" s="10">
        <v>76</v>
      </c>
      <c r="AC37" s="10">
        <v>68</v>
      </c>
      <c r="AD37" s="10">
        <v>79</v>
      </c>
      <c r="AE37" s="9" t="s">
        <v>17</v>
      </c>
      <c r="AF37" s="10">
        <v>88</v>
      </c>
      <c r="AG37" s="10">
        <v>80</v>
      </c>
      <c r="AH37" s="10">
        <v>68</v>
      </c>
      <c r="AI37" s="15">
        <f>V37*1.5+W37*3+X37*3+Z37*2+AA37*1+AB37*2+AC37*3.5+AD37*2+AF37*6+AG37*2+AH37*2.5</f>
        <v>2118.5</v>
      </c>
      <c r="AJ37" s="15">
        <v>28.5</v>
      </c>
      <c r="AK37" s="15">
        <f t="shared" si="7"/>
        <v>74.333333333333329</v>
      </c>
      <c r="AL37" s="15">
        <f t="shared" si="8"/>
        <v>4230</v>
      </c>
      <c r="AM37" s="15">
        <f t="shared" si="9"/>
        <v>56.5</v>
      </c>
      <c r="AN37" s="15">
        <f t="shared" si="10"/>
        <v>74.86725663716814</v>
      </c>
      <c r="AO37" s="15">
        <v>1</v>
      </c>
      <c r="AP37" s="15">
        <f t="shared" si="11"/>
        <v>75.86725663716814</v>
      </c>
    </row>
    <row r="38" spans="1:42" x14ac:dyDescent="0.15">
      <c r="A38" s="13">
        <v>35</v>
      </c>
      <c r="B38" s="6" t="s">
        <v>108</v>
      </c>
      <c r="C38" s="6" t="s">
        <v>109</v>
      </c>
      <c r="D38" s="8">
        <v>60</v>
      </c>
      <c r="E38" s="8">
        <v>72</v>
      </c>
      <c r="F38" s="8">
        <v>82</v>
      </c>
      <c r="G38" s="6" t="s">
        <v>17</v>
      </c>
      <c r="H38" s="8">
        <v>79</v>
      </c>
      <c r="I38" s="8">
        <v>90</v>
      </c>
      <c r="J38" s="7">
        <v>95</v>
      </c>
      <c r="K38" s="8">
        <v>88</v>
      </c>
      <c r="L38" s="10">
        <v>86</v>
      </c>
      <c r="M38" s="10">
        <v>86</v>
      </c>
      <c r="N38" s="10">
        <v>81</v>
      </c>
      <c r="O38" s="10">
        <v>75</v>
      </c>
      <c r="P38" s="15">
        <f>D38*3+E38*4.5+F38*2+H38*3+I38*2+J38*1.5+K38*3+L38*2+M38*4+N38*2.5+O38*2.5</f>
        <v>2397.5</v>
      </c>
      <c r="Q38" s="15">
        <v>30</v>
      </c>
      <c r="R38" s="15">
        <f t="shared" si="6"/>
        <v>79.916666666666671</v>
      </c>
      <c r="T38" s="6" t="s">
        <v>108</v>
      </c>
      <c r="U38" s="12" t="s">
        <v>109</v>
      </c>
      <c r="V38" s="7">
        <v>79</v>
      </c>
      <c r="W38" s="8">
        <v>67</v>
      </c>
      <c r="X38" s="7">
        <v>55</v>
      </c>
      <c r="Y38" s="9" t="s">
        <v>17</v>
      </c>
      <c r="Z38" s="10">
        <v>68</v>
      </c>
      <c r="AA38" s="10">
        <v>93</v>
      </c>
      <c r="AB38" s="10">
        <v>72</v>
      </c>
      <c r="AC38" s="10">
        <v>51</v>
      </c>
      <c r="AD38" s="9" t="s">
        <v>17</v>
      </c>
      <c r="AE38" s="9" t="s">
        <v>17</v>
      </c>
      <c r="AF38" s="10">
        <v>85</v>
      </c>
      <c r="AG38" s="10">
        <v>80</v>
      </c>
      <c r="AH38" s="10">
        <v>60</v>
      </c>
      <c r="AI38" s="15">
        <f>V38*1.5+W38*3+X38*3+Z38*2+AA38*1+AB38*2+AC38*3.5+AF38*6+AG38*2+AH38*2.5</f>
        <v>1856</v>
      </c>
      <c r="AJ38" s="15">
        <v>26.5</v>
      </c>
      <c r="AK38" s="15">
        <f t="shared" si="7"/>
        <v>70.037735849056602</v>
      </c>
      <c r="AL38" s="15">
        <f t="shared" si="8"/>
        <v>4253.5</v>
      </c>
      <c r="AM38" s="15">
        <f t="shared" si="9"/>
        <v>56.5</v>
      </c>
      <c r="AN38" s="15">
        <f t="shared" si="10"/>
        <v>75.283185840707958</v>
      </c>
      <c r="AO38" s="15">
        <v>0</v>
      </c>
      <c r="AP38" s="15">
        <f t="shared" si="11"/>
        <v>75.283185840707958</v>
      </c>
    </row>
    <row r="39" spans="1:42" x14ac:dyDescent="0.15">
      <c r="A39" s="13">
        <v>36</v>
      </c>
      <c r="B39" s="6" t="s">
        <v>94</v>
      </c>
      <c r="C39" s="6" t="s">
        <v>95</v>
      </c>
      <c r="D39" s="8">
        <v>69</v>
      </c>
      <c r="E39" s="8">
        <v>78</v>
      </c>
      <c r="F39" s="8">
        <v>79</v>
      </c>
      <c r="G39" s="6" t="s">
        <v>17</v>
      </c>
      <c r="H39" s="8">
        <v>82</v>
      </c>
      <c r="I39" s="6" t="s">
        <v>17</v>
      </c>
      <c r="J39" s="7">
        <v>92</v>
      </c>
      <c r="K39" s="8">
        <v>73</v>
      </c>
      <c r="L39" s="10">
        <v>84</v>
      </c>
      <c r="M39" s="10">
        <v>84</v>
      </c>
      <c r="N39" s="10">
        <v>69</v>
      </c>
      <c r="O39" s="10">
        <v>78</v>
      </c>
      <c r="P39" s="15">
        <f>D39*3+E39*4.5+F39*2+H39*3+J39*1.5+K39*3+L39*2+M39*4+N39*2.5+O39*2.5</f>
        <v>2190.5</v>
      </c>
      <c r="Q39" s="15">
        <v>28</v>
      </c>
      <c r="R39" s="15">
        <f t="shared" si="6"/>
        <v>78.232142857142861</v>
      </c>
      <c r="T39" s="6" t="s">
        <v>94</v>
      </c>
      <c r="U39" s="12" t="s">
        <v>95</v>
      </c>
      <c r="V39" s="7">
        <v>79</v>
      </c>
      <c r="W39" s="8">
        <v>69</v>
      </c>
      <c r="X39" s="7">
        <v>44</v>
      </c>
      <c r="Y39" s="10">
        <v>70</v>
      </c>
      <c r="Z39" s="10">
        <v>62</v>
      </c>
      <c r="AA39" s="10">
        <v>90</v>
      </c>
      <c r="AB39" s="10">
        <v>83</v>
      </c>
      <c r="AC39" s="10">
        <v>73</v>
      </c>
      <c r="AD39" s="9" t="s">
        <v>17</v>
      </c>
      <c r="AE39" s="9" t="s">
        <v>17</v>
      </c>
      <c r="AF39" s="10">
        <v>80</v>
      </c>
      <c r="AG39" s="10">
        <v>82</v>
      </c>
      <c r="AH39" s="10">
        <v>60</v>
      </c>
      <c r="AI39" s="15">
        <f>V39*1.5+W39*3+X39*3+Y39*2+Z39*2+AA39*1+AB39*2+AC39*3.5+AF39*6+AG39*2+AH39*2.5</f>
        <v>2027</v>
      </c>
      <c r="AJ39" s="15">
        <v>28.5</v>
      </c>
      <c r="AK39" s="15">
        <f t="shared" si="7"/>
        <v>71.122807017543863</v>
      </c>
      <c r="AL39" s="15">
        <f t="shared" si="8"/>
        <v>4217.5</v>
      </c>
      <c r="AM39" s="15">
        <f t="shared" si="9"/>
        <v>56.5</v>
      </c>
      <c r="AN39" s="15">
        <f t="shared" si="10"/>
        <v>74.646017699115049</v>
      </c>
      <c r="AO39" s="15">
        <v>0</v>
      </c>
      <c r="AP39" s="15">
        <f t="shared" si="11"/>
        <v>74.646017699115049</v>
      </c>
    </row>
    <row r="40" spans="1:42" x14ac:dyDescent="0.15">
      <c r="A40" s="13">
        <v>37</v>
      </c>
      <c r="B40" s="6" t="s">
        <v>102</v>
      </c>
      <c r="C40" s="12" t="s">
        <v>103</v>
      </c>
      <c r="D40" s="6" t="s">
        <v>155</v>
      </c>
      <c r="E40" s="8">
        <v>87</v>
      </c>
      <c r="F40" s="8">
        <v>79</v>
      </c>
      <c r="G40" s="6" t="s">
        <v>17</v>
      </c>
      <c r="H40" s="8">
        <v>65</v>
      </c>
      <c r="I40" s="8">
        <v>90</v>
      </c>
      <c r="J40" s="7">
        <v>97</v>
      </c>
      <c r="K40" s="8">
        <v>68</v>
      </c>
      <c r="L40" s="9" t="s">
        <v>17</v>
      </c>
      <c r="M40" s="10">
        <v>69</v>
      </c>
      <c r="N40" s="10">
        <v>87</v>
      </c>
      <c r="O40" s="10">
        <v>62</v>
      </c>
      <c r="P40" s="15">
        <f>D40*3+E40*4.5+F40*2+H40*3+I40*2+J40*1.5+K40*3+M40*4+N40*2.5+O40*2.5</f>
        <v>2072.5</v>
      </c>
      <c r="Q40" s="15">
        <v>28</v>
      </c>
      <c r="R40" s="15">
        <f t="shared" si="6"/>
        <v>74.017857142857139</v>
      </c>
      <c r="T40" s="6" t="s">
        <v>102</v>
      </c>
      <c r="U40" s="6" t="s">
        <v>103</v>
      </c>
      <c r="V40" s="7">
        <v>75</v>
      </c>
      <c r="W40" s="8">
        <v>73</v>
      </c>
      <c r="X40" s="7">
        <v>61</v>
      </c>
      <c r="Y40" s="9" t="s">
        <v>17</v>
      </c>
      <c r="Z40" s="10">
        <v>71</v>
      </c>
      <c r="AA40" s="10">
        <v>94</v>
      </c>
      <c r="AB40" s="10">
        <v>73</v>
      </c>
      <c r="AC40" s="10">
        <v>72</v>
      </c>
      <c r="AD40" s="10">
        <v>75</v>
      </c>
      <c r="AE40" s="9" t="s">
        <v>17</v>
      </c>
      <c r="AF40" s="10">
        <v>81</v>
      </c>
      <c r="AG40" s="10">
        <v>83</v>
      </c>
      <c r="AH40" s="10">
        <v>77</v>
      </c>
      <c r="AI40" s="15">
        <f>V40*1.5+W40*3+X40*3+Z40*2+AA40*1+AB40*2+AC40*3.5+AD40*2+AF40*6+AG40*2+AH40*2.5</f>
        <v>2143</v>
      </c>
      <c r="AJ40" s="15">
        <v>28.5</v>
      </c>
      <c r="AK40" s="15">
        <f t="shared" si="7"/>
        <v>75.192982456140356</v>
      </c>
      <c r="AL40" s="15">
        <f t="shared" si="8"/>
        <v>4215.5</v>
      </c>
      <c r="AM40" s="15">
        <f t="shared" si="9"/>
        <v>56.5</v>
      </c>
      <c r="AN40" s="15">
        <f t="shared" si="10"/>
        <v>74.610619469026545</v>
      </c>
      <c r="AO40" s="15">
        <v>0</v>
      </c>
      <c r="AP40" s="15">
        <f t="shared" si="11"/>
        <v>74.610619469026545</v>
      </c>
    </row>
    <row r="41" spans="1:42" x14ac:dyDescent="0.15">
      <c r="A41" s="13">
        <v>38</v>
      </c>
      <c r="B41" s="6" t="s">
        <v>98</v>
      </c>
      <c r="C41" s="12" t="s">
        <v>99</v>
      </c>
      <c r="D41" s="6" t="s">
        <v>168</v>
      </c>
      <c r="E41" s="8">
        <v>92</v>
      </c>
      <c r="F41" s="8">
        <v>62</v>
      </c>
      <c r="G41" s="8">
        <v>77</v>
      </c>
      <c r="H41" s="8">
        <v>72</v>
      </c>
      <c r="I41" s="6" t="s">
        <v>17</v>
      </c>
      <c r="J41" s="7">
        <v>98</v>
      </c>
      <c r="K41" s="8">
        <v>76</v>
      </c>
      <c r="L41" s="9" t="s">
        <v>17</v>
      </c>
      <c r="M41" s="10">
        <v>78</v>
      </c>
      <c r="N41" s="10">
        <v>81</v>
      </c>
      <c r="O41" s="10">
        <v>62</v>
      </c>
      <c r="P41" s="15">
        <f>D41*3+E41*4.5+F41*2+G41*1.5+H41*3+J41*1.5+K41*3+M41*4+N41*2.5+O41*2.5</f>
        <v>2034</v>
      </c>
      <c r="Q41" s="15">
        <v>27.5</v>
      </c>
      <c r="R41" s="15">
        <f t="shared" si="6"/>
        <v>73.963636363636368</v>
      </c>
      <c r="T41" s="6" t="s">
        <v>98</v>
      </c>
      <c r="U41" s="12" t="s">
        <v>99</v>
      </c>
      <c r="V41" s="7">
        <v>71</v>
      </c>
      <c r="W41" s="8">
        <v>71</v>
      </c>
      <c r="X41" s="7">
        <v>69</v>
      </c>
      <c r="Y41" s="10">
        <v>60</v>
      </c>
      <c r="Z41" s="10">
        <v>47</v>
      </c>
      <c r="AA41" s="10">
        <v>95</v>
      </c>
      <c r="AB41" s="10">
        <v>69</v>
      </c>
      <c r="AC41" s="10">
        <v>70</v>
      </c>
      <c r="AD41" s="10">
        <v>89</v>
      </c>
      <c r="AE41" s="9" t="s">
        <v>17</v>
      </c>
      <c r="AF41" s="10">
        <v>90</v>
      </c>
      <c r="AG41" s="10">
        <v>74</v>
      </c>
      <c r="AH41" s="10">
        <v>56</v>
      </c>
      <c r="AI41" s="15">
        <f>V41*1.5+W41*3+X41*3+Y41*2+Z41*2+AA41*1+AB41*2+AC41*3.5+AD41*2+AF41*6+AG41*2+AH41*2.5</f>
        <v>2224.5</v>
      </c>
      <c r="AJ41" s="15">
        <v>30.5</v>
      </c>
      <c r="AK41" s="15">
        <f t="shared" si="7"/>
        <v>72.93442622950819</v>
      </c>
      <c r="AL41" s="15">
        <f t="shared" si="8"/>
        <v>4258.5</v>
      </c>
      <c r="AM41" s="15">
        <f t="shared" si="9"/>
        <v>58</v>
      </c>
      <c r="AN41" s="15">
        <f t="shared" si="10"/>
        <v>73.422413793103445</v>
      </c>
      <c r="AO41" s="15">
        <v>0</v>
      </c>
      <c r="AP41" s="15">
        <f t="shared" si="11"/>
        <v>73.422413793103445</v>
      </c>
    </row>
    <row r="42" spans="1:42" x14ac:dyDescent="0.15">
      <c r="A42" s="13">
        <v>39</v>
      </c>
      <c r="B42" s="6" t="s">
        <v>66</v>
      </c>
      <c r="C42" s="12" t="s">
        <v>67</v>
      </c>
      <c r="D42" s="6" t="s">
        <v>163</v>
      </c>
      <c r="E42" s="8">
        <v>76</v>
      </c>
      <c r="F42" s="8">
        <v>68</v>
      </c>
      <c r="G42" s="6" t="s">
        <v>17</v>
      </c>
      <c r="H42" s="8">
        <v>75</v>
      </c>
      <c r="I42" s="8">
        <v>76</v>
      </c>
      <c r="J42" s="7">
        <v>90</v>
      </c>
      <c r="K42" s="8">
        <v>72</v>
      </c>
      <c r="L42" s="9" t="s">
        <v>17</v>
      </c>
      <c r="M42" s="10">
        <v>89</v>
      </c>
      <c r="N42" s="10">
        <v>81</v>
      </c>
      <c r="O42" s="10">
        <v>69</v>
      </c>
      <c r="P42" s="15">
        <f>D42*3+E42*4.5+F42*2+H42*3+I42*2+J42*1.5+K42*3+M42*4+N42*2.5+O42*2.5</f>
        <v>2075</v>
      </c>
      <c r="Q42" s="15">
        <v>28</v>
      </c>
      <c r="R42" s="15">
        <f t="shared" si="6"/>
        <v>74.107142857142861</v>
      </c>
      <c r="T42" s="6" t="s">
        <v>66</v>
      </c>
      <c r="U42" s="12" t="s">
        <v>67</v>
      </c>
      <c r="V42" s="7">
        <v>62</v>
      </c>
      <c r="W42" s="8">
        <v>72</v>
      </c>
      <c r="X42" s="7">
        <v>64</v>
      </c>
      <c r="Y42" s="9" t="s">
        <v>17</v>
      </c>
      <c r="Z42" s="10">
        <v>41</v>
      </c>
      <c r="AA42" s="10">
        <v>90</v>
      </c>
      <c r="AB42" s="10">
        <v>78</v>
      </c>
      <c r="AC42" s="10">
        <v>76</v>
      </c>
      <c r="AD42" s="10">
        <v>78</v>
      </c>
      <c r="AE42" s="9" t="s">
        <v>17</v>
      </c>
      <c r="AF42" s="10">
        <v>78</v>
      </c>
      <c r="AG42" s="10">
        <v>77</v>
      </c>
      <c r="AH42" s="10">
        <v>75</v>
      </c>
      <c r="AI42" s="15">
        <f>V42*1.5+W42*3+X42*3+Z42*2+AA42*1+AB42*2+AC42*3.5+AD42*2+AF42*6+AG42*2+AH42*2.5</f>
        <v>2060.5</v>
      </c>
      <c r="AJ42" s="15">
        <v>28.5</v>
      </c>
      <c r="AK42" s="15">
        <f t="shared" si="7"/>
        <v>72.298245614035082</v>
      </c>
      <c r="AL42" s="15">
        <f t="shared" si="8"/>
        <v>4135.5</v>
      </c>
      <c r="AM42" s="15">
        <f t="shared" si="9"/>
        <v>56.5</v>
      </c>
      <c r="AN42" s="15">
        <f t="shared" si="10"/>
        <v>73.194690265486727</v>
      </c>
      <c r="AO42" s="15">
        <v>0</v>
      </c>
      <c r="AP42" s="15">
        <f t="shared" si="11"/>
        <v>73.194690265486727</v>
      </c>
    </row>
    <row r="43" spans="1:42" x14ac:dyDescent="0.15">
      <c r="A43" s="13">
        <v>40</v>
      </c>
      <c r="B43" s="6" t="s">
        <v>76</v>
      </c>
      <c r="C43" s="12" t="s">
        <v>77</v>
      </c>
      <c r="D43" s="6" t="s">
        <v>155</v>
      </c>
      <c r="E43" s="8">
        <v>76</v>
      </c>
      <c r="F43" s="8">
        <v>70</v>
      </c>
      <c r="G43" s="8">
        <v>65</v>
      </c>
      <c r="H43" s="8">
        <v>80</v>
      </c>
      <c r="I43" s="8">
        <v>85</v>
      </c>
      <c r="J43" s="7">
        <v>92</v>
      </c>
      <c r="K43" s="8">
        <v>62</v>
      </c>
      <c r="L43" s="10">
        <v>82</v>
      </c>
      <c r="M43" s="10">
        <v>81</v>
      </c>
      <c r="N43" s="10">
        <v>71</v>
      </c>
      <c r="O43" s="10">
        <v>62</v>
      </c>
      <c r="P43" s="15">
        <f>D43*3+E43*4.5+F43*2+G43*1.5+H43*3+I43*2+J43*1.5+K43*3+L43*2+M43*4+N43*2.5+O43*2.5</f>
        <v>2284</v>
      </c>
      <c r="Q43" s="15">
        <v>31.5</v>
      </c>
      <c r="R43" s="15">
        <f t="shared" si="6"/>
        <v>72.507936507936506</v>
      </c>
      <c r="T43" s="6" t="s">
        <v>76</v>
      </c>
      <c r="U43" s="6" t="s">
        <v>77</v>
      </c>
      <c r="V43" s="7">
        <v>79</v>
      </c>
      <c r="W43" s="8">
        <v>75</v>
      </c>
      <c r="X43" s="7">
        <v>61</v>
      </c>
      <c r="Y43" s="9" t="s">
        <v>17</v>
      </c>
      <c r="Z43" s="10">
        <v>70</v>
      </c>
      <c r="AA43" s="10">
        <v>87</v>
      </c>
      <c r="AB43" s="10">
        <v>76</v>
      </c>
      <c r="AC43" s="10">
        <v>79</v>
      </c>
      <c r="AD43" s="9" t="s">
        <v>17</v>
      </c>
      <c r="AE43" s="9" t="s">
        <v>17</v>
      </c>
      <c r="AF43" s="10">
        <v>75</v>
      </c>
      <c r="AG43" s="10">
        <v>74</v>
      </c>
      <c r="AH43" s="10">
        <v>66</v>
      </c>
      <c r="AI43" s="15">
        <f>V43*1.5+W43*3+X43*3+Z43*2+AA43*1+AB43*2+AC43*3.5+AF43*6+AG43*2+AH43*2.5</f>
        <v>1945</v>
      </c>
      <c r="AJ43" s="15">
        <v>26.5</v>
      </c>
      <c r="AK43" s="15">
        <f t="shared" si="7"/>
        <v>73.396226415094333</v>
      </c>
      <c r="AL43" s="15">
        <f t="shared" si="8"/>
        <v>4229</v>
      </c>
      <c r="AM43" s="15">
        <f t="shared" si="9"/>
        <v>58</v>
      </c>
      <c r="AN43" s="15">
        <f t="shared" si="10"/>
        <v>72.91379310344827</v>
      </c>
      <c r="AO43" s="15">
        <v>0</v>
      </c>
      <c r="AP43" s="15">
        <f t="shared" si="11"/>
        <v>72.91379310344827</v>
      </c>
    </row>
    <row r="44" spans="1:42" x14ac:dyDescent="0.15">
      <c r="A44" s="13">
        <v>41</v>
      </c>
      <c r="B44" s="6" t="s">
        <v>114</v>
      </c>
      <c r="C44" s="6" t="s">
        <v>115</v>
      </c>
      <c r="D44" s="8">
        <v>61</v>
      </c>
      <c r="E44" s="8">
        <v>83</v>
      </c>
      <c r="F44" s="8">
        <v>73</v>
      </c>
      <c r="G44" s="8">
        <v>73</v>
      </c>
      <c r="H44" s="8">
        <v>69</v>
      </c>
      <c r="I44" s="6" t="s">
        <v>17</v>
      </c>
      <c r="J44" s="7">
        <v>95</v>
      </c>
      <c r="K44" s="8">
        <v>73</v>
      </c>
      <c r="L44" s="9" t="s">
        <v>17</v>
      </c>
      <c r="M44" s="10">
        <v>83</v>
      </c>
      <c r="N44" s="10">
        <v>87</v>
      </c>
      <c r="O44" s="10">
        <v>93</v>
      </c>
      <c r="P44" s="15">
        <f>D44*3+E44*4.5+F44*2+G44*1.5+H44*3+J44*1.5+K44*3+M44*4+N44*2.5+O44*2.5</f>
        <v>2162.5</v>
      </c>
      <c r="Q44" s="15">
        <v>27.5</v>
      </c>
      <c r="R44" s="15">
        <f t="shared" si="6"/>
        <v>78.63636363636364</v>
      </c>
      <c r="T44" s="6" t="s">
        <v>114</v>
      </c>
      <c r="U44" s="12" t="s">
        <v>115</v>
      </c>
      <c r="V44" s="7">
        <v>63</v>
      </c>
      <c r="W44" s="8">
        <v>68</v>
      </c>
      <c r="X44" s="7">
        <v>50</v>
      </c>
      <c r="Y44" s="10">
        <v>70</v>
      </c>
      <c r="Z44" s="10">
        <v>45</v>
      </c>
      <c r="AA44" s="10">
        <v>92</v>
      </c>
      <c r="AB44" s="10">
        <v>70</v>
      </c>
      <c r="AC44" s="10">
        <v>32</v>
      </c>
      <c r="AD44" s="10">
        <v>85</v>
      </c>
      <c r="AE44" s="9" t="s">
        <v>17</v>
      </c>
      <c r="AF44" s="10">
        <v>85</v>
      </c>
      <c r="AG44" s="10">
        <v>75</v>
      </c>
      <c r="AH44" s="10">
        <v>74</v>
      </c>
      <c r="AI44" s="15">
        <f>V44*1.5+W44*3+X44*3+Y44*2+Z44*2+AA44*1+AB44*2+AC44*3.5+AD44*2+AF44*6+AG44*2+AH44*2.5</f>
        <v>2037.5</v>
      </c>
      <c r="AJ44" s="15">
        <v>30.5</v>
      </c>
      <c r="AK44" s="15">
        <f t="shared" si="7"/>
        <v>66.803278688524586</v>
      </c>
      <c r="AL44" s="15">
        <f t="shared" si="8"/>
        <v>4200</v>
      </c>
      <c r="AM44" s="15">
        <f t="shared" si="9"/>
        <v>58</v>
      </c>
      <c r="AN44" s="15">
        <f t="shared" si="10"/>
        <v>72.41379310344827</v>
      </c>
      <c r="AO44" s="15">
        <v>0</v>
      </c>
      <c r="AP44" s="15">
        <f t="shared" si="11"/>
        <v>72.41379310344827</v>
      </c>
    </row>
    <row r="45" spans="1:42" x14ac:dyDescent="0.15">
      <c r="A45" s="13">
        <v>42</v>
      </c>
      <c r="B45" s="6" t="s">
        <v>50</v>
      </c>
      <c r="C45" s="12" t="s">
        <v>51</v>
      </c>
      <c r="D45" s="6" t="s">
        <v>157</v>
      </c>
      <c r="E45" s="8">
        <v>92</v>
      </c>
      <c r="F45" s="8">
        <v>70</v>
      </c>
      <c r="G45" s="6" t="s">
        <v>17</v>
      </c>
      <c r="H45" s="8">
        <v>61</v>
      </c>
      <c r="I45" s="6" t="s">
        <v>17</v>
      </c>
      <c r="J45" s="7">
        <v>93</v>
      </c>
      <c r="K45" s="8">
        <v>63</v>
      </c>
      <c r="L45" s="9" t="s">
        <v>17</v>
      </c>
      <c r="M45" s="10">
        <v>88</v>
      </c>
      <c r="N45" s="10">
        <v>86</v>
      </c>
      <c r="O45" s="10">
        <v>77</v>
      </c>
      <c r="P45" s="15">
        <f>D45*3+E45*4.5+F45*2+H45*3+J45*1.5+K45*3+M45*4+N45*2.5+O45*2.5</f>
        <v>1966</v>
      </c>
      <c r="Q45" s="15">
        <v>26</v>
      </c>
      <c r="R45" s="15">
        <f t="shared" si="6"/>
        <v>75.615384615384613</v>
      </c>
      <c r="T45" s="6" t="s">
        <v>50</v>
      </c>
      <c r="U45" s="12" t="s">
        <v>51</v>
      </c>
      <c r="V45" s="7">
        <v>65</v>
      </c>
      <c r="W45" s="8">
        <v>61</v>
      </c>
      <c r="X45" s="7">
        <v>68</v>
      </c>
      <c r="Y45" s="9" t="s">
        <v>17</v>
      </c>
      <c r="Z45" s="10">
        <v>44</v>
      </c>
      <c r="AA45" s="10">
        <v>90</v>
      </c>
      <c r="AB45" s="10">
        <v>79</v>
      </c>
      <c r="AC45" s="10">
        <v>45</v>
      </c>
      <c r="AD45" s="10">
        <v>72</v>
      </c>
      <c r="AE45" s="9" t="s">
        <v>17</v>
      </c>
      <c r="AF45" s="10">
        <v>86</v>
      </c>
      <c r="AG45" s="10">
        <v>71</v>
      </c>
      <c r="AH45" s="10">
        <v>70</v>
      </c>
      <c r="AI45" s="15">
        <f>V45*1.5+W45*3+X45*3+Z45*2+AA45*1+AB45*2+AC45*3.5+AD45*2+AF45*6+AG45*2+AH45*2.5</f>
        <v>1955</v>
      </c>
      <c r="AJ45" s="15">
        <v>28.5</v>
      </c>
      <c r="AK45" s="15">
        <f t="shared" si="7"/>
        <v>68.596491228070178</v>
      </c>
      <c r="AL45" s="15">
        <f t="shared" si="8"/>
        <v>3921</v>
      </c>
      <c r="AM45" s="15">
        <f t="shared" si="9"/>
        <v>54.5</v>
      </c>
      <c r="AN45" s="15">
        <f t="shared" si="10"/>
        <v>71.944954128440372</v>
      </c>
      <c r="AO45" s="15">
        <v>0</v>
      </c>
      <c r="AP45" s="15">
        <f t="shared" si="11"/>
        <v>71.944954128440372</v>
      </c>
    </row>
    <row r="46" spans="1:42" x14ac:dyDescent="0.15">
      <c r="A46" s="13">
        <v>43</v>
      </c>
      <c r="B46" s="6" t="s">
        <v>146</v>
      </c>
      <c r="C46" s="12" t="s">
        <v>147</v>
      </c>
      <c r="D46" s="6" t="s">
        <v>153</v>
      </c>
      <c r="E46" s="8">
        <v>85</v>
      </c>
      <c r="F46" s="8">
        <v>70</v>
      </c>
      <c r="G46" s="6" t="s">
        <v>17</v>
      </c>
      <c r="H46" s="8">
        <v>62</v>
      </c>
      <c r="I46" s="8">
        <v>81</v>
      </c>
      <c r="J46" s="7">
        <v>90</v>
      </c>
      <c r="K46" s="6" t="s">
        <v>163</v>
      </c>
      <c r="L46" s="9" t="s">
        <v>17</v>
      </c>
      <c r="M46" s="10">
        <v>65</v>
      </c>
      <c r="N46" s="10">
        <v>75</v>
      </c>
      <c r="O46" s="10">
        <v>66</v>
      </c>
      <c r="P46" s="15">
        <f>D46*3+E46*4.5+F46*2+H46*3+I46*2+J46*1.5+K46*3+M46*4+N46*2.5+O46*2.5</f>
        <v>1867</v>
      </c>
      <c r="Q46" s="15">
        <v>26</v>
      </c>
      <c r="R46" s="15">
        <f t="shared" si="6"/>
        <v>71.807692307692307</v>
      </c>
      <c r="T46" s="6" t="s">
        <v>146</v>
      </c>
      <c r="U46" s="6" t="s">
        <v>147</v>
      </c>
      <c r="V46" s="7">
        <v>74</v>
      </c>
      <c r="W46" s="8">
        <v>67</v>
      </c>
      <c r="X46" s="7">
        <v>79</v>
      </c>
      <c r="Y46" s="9" t="s">
        <v>17</v>
      </c>
      <c r="Z46" s="10">
        <v>61</v>
      </c>
      <c r="AA46" s="10">
        <v>70</v>
      </c>
      <c r="AB46" s="10">
        <v>63</v>
      </c>
      <c r="AC46" s="10">
        <v>69</v>
      </c>
      <c r="AD46" s="10">
        <v>77</v>
      </c>
      <c r="AE46" s="9" t="s">
        <v>17</v>
      </c>
      <c r="AF46" s="10">
        <v>74</v>
      </c>
      <c r="AG46" s="10">
        <v>67</v>
      </c>
      <c r="AH46" s="10">
        <v>65</v>
      </c>
      <c r="AI46" s="15">
        <f>V46*1.5+W46*3+X46*3+Z46*2+AA46*1+AB46*2+AC46*3.5+AD46*2+AF46*6+AG46*2+AH46*2.5</f>
        <v>2003</v>
      </c>
      <c r="AJ46" s="15">
        <v>28.5</v>
      </c>
      <c r="AK46" s="15">
        <f t="shared" si="7"/>
        <v>70.280701754385959</v>
      </c>
      <c r="AL46" s="15">
        <f t="shared" si="8"/>
        <v>3870</v>
      </c>
      <c r="AM46" s="15">
        <f t="shared" si="9"/>
        <v>54.5</v>
      </c>
      <c r="AN46" s="15">
        <f t="shared" si="10"/>
        <v>71.0091743119266</v>
      </c>
      <c r="AO46" s="15">
        <v>0</v>
      </c>
      <c r="AP46" s="15">
        <f t="shared" si="11"/>
        <v>71.0091743119266</v>
      </c>
    </row>
    <row r="47" spans="1:42" x14ac:dyDescent="0.15">
      <c r="A47" s="13">
        <v>44</v>
      </c>
      <c r="B47" s="6" t="s">
        <v>116</v>
      </c>
      <c r="C47" s="12" t="s">
        <v>117</v>
      </c>
      <c r="D47" s="6" t="s">
        <v>155</v>
      </c>
      <c r="E47" s="8">
        <v>65</v>
      </c>
      <c r="F47" s="8">
        <v>80</v>
      </c>
      <c r="G47" s="6" t="s">
        <v>17</v>
      </c>
      <c r="H47" s="8">
        <v>82</v>
      </c>
      <c r="I47" s="8">
        <v>90</v>
      </c>
      <c r="J47" s="7">
        <v>92</v>
      </c>
      <c r="K47" s="8">
        <v>76</v>
      </c>
      <c r="L47" s="9" t="s">
        <v>17</v>
      </c>
      <c r="M47" s="10">
        <v>81</v>
      </c>
      <c r="N47" s="10">
        <v>86</v>
      </c>
      <c r="O47" s="10">
        <v>62</v>
      </c>
      <c r="P47" s="15">
        <f>D47*3+E47*4.5+F47*2+H47*3+I47*2+J47*1.5+K47*3+M47*4+N47*2.5+O47*2.5</f>
        <v>2088.5</v>
      </c>
      <c r="Q47" s="15">
        <v>28</v>
      </c>
      <c r="R47" s="15">
        <f t="shared" si="6"/>
        <v>74.589285714285708</v>
      </c>
      <c r="T47" s="6" t="s">
        <v>116</v>
      </c>
      <c r="U47" s="12" t="s">
        <v>117</v>
      </c>
      <c r="V47" s="7">
        <v>86</v>
      </c>
      <c r="W47" s="8">
        <v>62</v>
      </c>
      <c r="X47" s="7">
        <v>57</v>
      </c>
      <c r="Y47" s="9" t="s">
        <v>17</v>
      </c>
      <c r="Z47" s="10">
        <v>61</v>
      </c>
      <c r="AA47" s="10">
        <v>91</v>
      </c>
      <c r="AB47" s="10">
        <v>62</v>
      </c>
      <c r="AC47" s="10">
        <v>65</v>
      </c>
      <c r="AD47" s="10">
        <v>84</v>
      </c>
      <c r="AE47" s="9" t="s">
        <v>210</v>
      </c>
      <c r="AF47" s="10">
        <v>84</v>
      </c>
      <c r="AG47" s="10">
        <v>86</v>
      </c>
      <c r="AH47" s="10">
        <v>70</v>
      </c>
      <c r="AI47" s="15">
        <f>V47*1.5+W47*3+X47*3+Z47*2+AA47*1+AB47*2+AC47*3.5+AD47*2+AE47*2.5+AF47*6+AG47*2+AH47*2.5</f>
        <v>2069.5</v>
      </c>
      <c r="AJ47" s="15">
        <v>31</v>
      </c>
      <c r="AK47" s="15">
        <f t="shared" si="7"/>
        <v>66.758064516129039</v>
      </c>
      <c r="AL47" s="15">
        <f t="shared" si="8"/>
        <v>4158</v>
      </c>
      <c r="AM47" s="15">
        <f t="shared" si="9"/>
        <v>59</v>
      </c>
      <c r="AN47" s="15">
        <f t="shared" si="10"/>
        <v>70.474576271186436</v>
      </c>
      <c r="AO47" s="15">
        <v>0</v>
      </c>
      <c r="AP47" s="15">
        <f t="shared" si="11"/>
        <v>70.474576271186436</v>
      </c>
    </row>
    <row r="48" spans="1:42" x14ac:dyDescent="0.15">
      <c r="A48" s="13">
        <v>45</v>
      </c>
      <c r="B48" s="6" t="s">
        <v>144</v>
      </c>
      <c r="C48" s="12" t="s">
        <v>145</v>
      </c>
      <c r="D48" s="6" t="s">
        <v>173</v>
      </c>
      <c r="E48" s="6" t="s">
        <v>161</v>
      </c>
      <c r="F48" s="8">
        <v>78</v>
      </c>
      <c r="G48" s="6" t="s">
        <v>17</v>
      </c>
      <c r="H48" s="8">
        <v>84</v>
      </c>
      <c r="I48" s="8">
        <v>81</v>
      </c>
      <c r="J48" s="7">
        <v>88</v>
      </c>
      <c r="K48" s="8">
        <v>67</v>
      </c>
      <c r="L48" s="10">
        <v>70</v>
      </c>
      <c r="M48" s="10">
        <v>67</v>
      </c>
      <c r="N48" s="10">
        <v>82</v>
      </c>
      <c r="O48" s="10">
        <v>63</v>
      </c>
      <c r="P48" s="15">
        <f>D48*3+E48*4.5+F48*2+H48*3+I48*2+J48*1.5+K48*3+L48*2+M48*4+N48*2.5+O48*2.5</f>
        <v>2038</v>
      </c>
      <c r="Q48" s="15">
        <v>30</v>
      </c>
      <c r="R48" s="15">
        <f t="shared" si="6"/>
        <v>67.933333333333337</v>
      </c>
      <c r="T48" s="6" t="s">
        <v>144</v>
      </c>
      <c r="U48" s="12" t="s">
        <v>145</v>
      </c>
      <c r="V48" s="7">
        <v>70</v>
      </c>
      <c r="W48" s="8">
        <v>64</v>
      </c>
      <c r="X48" s="7">
        <v>65</v>
      </c>
      <c r="Y48" s="9" t="s">
        <v>17</v>
      </c>
      <c r="Z48" s="10">
        <v>38</v>
      </c>
      <c r="AA48" s="10">
        <v>79</v>
      </c>
      <c r="AB48" s="10">
        <v>78</v>
      </c>
      <c r="AC48" s="10">
        <v>93</v>
      </c>
      <c r="AD48" s="9" t="s">
        <v>17</v>
      </c>
      <c r="AE48" s="9" t="s">
        <v>17</v>
      </c>
      <c r="AF48" s="10">
        <v>83</v>
      </c>
      <c r="AG48" s="10">
        <v>71</v>
      </c>
      <c r="AH48" s="10">
        <v>51</v>
      </c>
      <c r="AI48" s="15">
        <f>V48*1.5+W48*3+X48*3+Z48*2+AA48*1+AB48*2+AC48*3.5+AF48*6+AG48*2+AH48*2.5</f>
        <v>1896</v>
      </c>
      <c r="AJ48" s="15">
        <v>26.5</v>
      </c>
      <c r="AK48" s="15">
        <f t="shared" si="7"/>
        <v>71.547169811320757</v>
      </c>
      <c r="AL48" s="15">
        <f t="shared" si="8"/>
        <v>3934</v>
      </c>
      <c r="AM48" s="15">
        <f t="shared" si="9"/>
        <v>56.5</v>
      </c>
      <c r="AN48" s="15">
        <f t="shared" si="10"/>
        <v>69.628318584070797</v>
      </c>
      <c r="AO48" s="15">
        <v>0</v>
      </c>
      <c r="AP48" s="15">
        <f t="shared" si="11"/>
        <v>69.628318584070797</v>
      </c>
    </row>
    <row r="49" spans="1:42" x14ac:dyDescent="0.15">
      <c r="A49" s="13">
        <v>46</v>
      </c>
      <c r="B49" s="6" t="s">
        <v>130</v>
      </c>
      <c r="C49" s="12" t="s">
        <v>131</v>
      </c>
      <c r="D49" s="6" t="s">
        <v>163</v>
      </c>
      <c r="E49" s="8">
        <v>79</v>
      </c>
      <c r="F49" s="8">
        <v>69</v>
      </c>
      <c r="G49" s="6" t="s">
        <v>17</v>
      </c>
      <c r="H49" s="8">
        <v>70</v>
      </c>
      <c r="I49" s="8">
        <v>82</v>
      </c>
      <c r="J49" s="7">
        <v>93</v>
      </c>
      <c r="K49" s="8">
        <v>63</v>
      </c>
      <c r="L49" s="10">
        <v>78</v>
      </c>
      <c r="M49" s="10">
        <v>74</v>
      </c>
      <c r="N49" s="10">
        <v>63</v>
      </c>
      <c r="O49" s="10">
        <v>68</v>
      </c>
      <c r="P49" s="15">
        <f>D49*3+E49*4.5+F49*2+H49*3+I49*2+J49*1.5+K49*3+L49*2+M49*4+N49*2.5+O49*2.5</f>
        <v>2113.5</v>
      </c>
      <c r="Q49" s="15">
        <v>30</v>
      </c>
      <c r="R49" s="15">
        <f t="shared" si="6"/>
        <v>70.45</v>
      </c>
      <c r="T49" s="6" t="s">
        <v>130</v>
      </c>
      <c r="U49" s="12" t="s">
        <v>131</v>
      </c>
      <c r="V49" s="7">
        <v>60</v>
      </c>
      <c r="W49" s="8">
        <v>50</v>
      </c>
      <c r="X49" s="7">
        <v>54</v>
      </c>
      <c r="Y49" s="9" t="s">
        <v>17</v>
      </c>
      <c r="Z49" s="10">
        <v>61</v>
      </c>
      <c r="AA49" s="10">
        <v>84</v>
      </c>
      <c r="AB49" s="10">
        <v>64</v>
      </c>
      <c r="AC49" s="10">
        <v>75</v>
      </c>
      <c r="AD49" s="9" t="s">
        <v>17</v>
      </c>
      <c r="AE49" s="9" t="s">
        <v>17</v>
      </c>
      <c r="AF49" s="10">
        <v>83</v>
      </c>
      <c r="AG49" s="10">
        <v>69</v>
      </c>
      <c r="AH49" s="10">
        <v>56</v>
      </c>
      <c r="AI49" s="15">
        <f>V49*1.5+W49*3+X49*3+Z49*2+AA49*1+AB49*2+AC49*3.5+AF49*6+AG49*2+AH49*2.5</f>
        <v>1774.5</v>
      </c>
      <c r="AJ49" s="15">
        <v>26.5</v>
      </c>
      <c r="AK49" s="15">
        <f t="shared" si="7"/>
        <v>66.962264150943398</v>
      </c>
      <c r="AL49" s="15">
        <f t="shared" si="8"/>
        <v>3888</v>
      </c>
      <c r="AM49" s="15">
        <f t="shared" si="9"/>
        <v>56.5</v>
      </c>
      <c r="AN49" s="15">
        <f t="shared" si="10"/>
        <v>68.814159292035399</v>
      </c>
      <c r="AO49" s="15">
        <v>0</v>
      </c>
      <c r="AP49" s="15">
        <f t="shared" si="11"/>
        <v>68.814159292035399</v>
      </c>
    </row>
    <row r="50" spans="1:42" x14ac:dyDescent="0.15">
      <c r="A50" s="13">
        <v>47</v>
      </c>
      <c r="B50" s="6" t="s">
        <v>88</v>
      </c>
      <c r="C50" s="12" t="s">
        <v>89</v>
      </c>
      <c r="D50" s="6" t="s">
        <v>165</v>
      </c>
      <c r="E50" s="8">
        <v>64</v>
      </c>
      <c r="F50" s="8">
        <v>71</v>
      </c>
      <c r="G50" s="8">
        <v>75</v>
      </c>
      <c r="H50" s="8">
        <v>82</v>
      </c>
      <c r="I50" s="8">
        <v>86</v>
      </c>
      <c r="J50" s="7">
        <v>95</v>
      </c>
      <c r="K50" s="8">
        <v>71</v>
      </c>
      <c r="L50" s="9" t="s">
        <v>17</v>
      </c>
      <c r="M50" s="10">
        <v>80</v>
      </c>
      <c r="N50" s="10">
        <v>81</v>
      </c>
      <c r="O50" s="11" t="s">
        <v>183</v>
      </c>
      <c r="P50" s="15">
        <f>D50*3+E50*4.5+F50*2+G50*1.5+H50*3+I50*2+J50*1.5+K50*3+M50*4+N50*2.5+O50*2.5</f>
        <v>2072.5</v>
      </c>
      <c r="Q50" s="15">
        <v>29.5</v>
      </c>
      <c r="R50" s="15">
        <f t="shared" si="6"/>
        <v>70.254237288135599</v>
      </c>
      <c r="T50" s="6" t="s">
        <v>88</v>
      </c>
      <c r="U50" s="12" t="s">
        <v>89</v>
      </c>
      <c r="V50" s="7">
        <v>80</v>
      </c>
      <c r="W50" s="8">
        <v>63</v>
      </c>
      <c r="X50" s="7">
        <v>49</v>
      </c>
      <c r="Y50" s="9" t="s">
        <v>17</v>
      </c>
      <c r="Z50" s="10">
        <v>42</v>
      </c>
      <c r="AA50" s="10">
        <v>78</v>
      </c>
      <c r="AB50" s="10">
        <v>79</v>
      </c>
      <c r="AC50" s="10">
        <v>44</v>
      </c>
      <c r="AD50" s="10">
        <v>83</v>
      </c>
      <c r="AE50" s="9" t="s">
        <v>17</v>
      </c>
      <c r="AF50" s="10">
        <v>76</v>
      </c>
      <c r="AG50" s="10">
        <v>78</v>
      </c>
      <c r="AH50" s="10">
        <v>64</v>
      </c>
      <c r="AI50" s="15">
        <f>V50*1.5+W50*3+X50*3+Z50*2+AA50*1+AB50*2+AC50*3.5+AD50*2+AF50*6+AG50*2+AH50*2.5</f>
        <v>1868</v>
      </c>
      <c r="AJ50" s="15">
        <v>28.5</v>
      </c>
      <c r="AK50" s="15">
        <f t="shared" si="7"/>
        <v>65.543859649122808</v>
      </c>
      <c r="AL50" s="15">
        <f t="shared" si="8"/>
        <v>3940.5</v>
      </c>
      <c r="AM50" s="15">
        <f t="shared" si="9"/>
        <v>58</v>
      </c>
      <c r="AN50" s="15">
        <f t="shared" si="10"/>
        <v>67.939655172413794</v>
      </c>
      <c r="AO50" s="15">
        <v>0</v>
      </c>
      <c r="AP50" s="15">
        <f t="shared" si="11"/>
        <v>67.939655172413794</v>
      </c>
    </row>
    <row r="51" spans="1:42" x14ac:dyDescent="0.15">
      <c r="A51" s="13">
        <v>48</v>
      </c>
      <c r="B51" s="6" t="s">
        <v>70</v>
      </c>
      <c r="C51" s="12" t="s">
        <v>71</v>
      </c>
      <c r="D51" s="6" t="s">
        <v>164</v>
      </c>
      <c r="E51" s="8">
        <v>60</v>
      </c>
      <c r="F51" s="8">
        <v>80</v>
      </c>
      <c r="G51" s="6" t="s">
        <v>17</v>
      </c>
      <c r="H51" s="8">
        <v>65</v>
      </c>
      <c r="I51" s="6" t="s">
        <v>17</v>
      </c>
      <c r="J51" s="7">
        <v>90</v>
      </c>
      <c r="K51" s="8">
        <v>60</v>
      </c>
      <c r="L51" s="9" t="s">
        <v>17</v>
      </c>
      <c r="M51" s="10">
        <v>77</v>
      </c>
      <c r="N51" s="10">
        <v>84</v>
      </c>
      <c r="O51" s="10">
        <v>69</v>
      </c>
      <c r="P51" s="15">
        <f>D51*3+E51*4.5+F51*2+H51*3+J51*1.5+K51*3+M51*4+N51*2.5+O51*2.5</f>
        <v>1783.5</v>
      </c>
      <c r="Q51" s="15">
        <v>26</v>
      </c>
      <c r="R51" s="15">
        <f t="shared" si="6"/>
        <v>68.59615384615384</v>
      </c>
      <c r="T51" s="6" t="s">
        <v>70</v>
      </c>
      <c r="U51" s="12" t="s">
        <v>71</v>
      </c>
      <c r="V51" s="7">
        <v>80</v>
      </c>
      <c r="W51" s="8">
        <v>55</v>
      </c>
      <c r="X51" s="7">
        <v>70</v>
      </c>
      <c r="Y51" s="9" t="s">
        <v>17</v>
      </c>
      <c r="Z51" s="10">
        <v>68</v>
      </c>
      <c r="AA51" s="10">
        <v>80</v>
      </c>
      <c r="AB51" s="10">
        <v>77</v>
      </c>
      <c r="AC51" s="10">
        <v>51</v>
      </c>
      <c r="AD51" s="10">
        <v>73</v>
      </c>
      <c r="AE51" s="9" t="s">
        <v>17</v>
      </c>
      <c r="AF51" s="10">
        <v>73</v>
      </c>
      <c r="AG51" s="10">
        <v>56</v>
      </c>
      <c r="AH51" s="10">
        <v>68</v>
      </c>
      <c r="AI51" s="15">
        <f>V51*1.5+W51*3+X51*3+Z51*2+AA51*1+AB51*2+AC51*3.5+AD51*2+AF51*6+AG51*2+AH51*2.5</f>
        <v>1909.5</v>
      </c>
      <c r="AJ51" s="15">
        <v>28.5</v>
      </c>
      <c r="AK51" s="15">
        <f t="shared" si="7"/>
        <v>67</v>
      </c>
      <c r="AL51" s="15">
        <f t="shared" si="8"/>
        <v>3693</v>
      </c>
      <c r="AM51" s="15">
        <f t="shared" si="9"/>
        <v>54.5</v>
      </c>
      <c r="AN51" s="15">
        <f t="shared" si="10"/>
        <v>67.761467889908261</v>
      </c>
      <c r="AO51" s="15">
        <v>0</v>
      </c>
      <c r="AP51" s="15">
        <f t="shared" si="11"/>
        <v>67.761467889908261</v>
      </c>
    </row>
    <row r="52" spans="1:42" x14ac:dyDescent="0.15">
      <c r="A52" s="13">
        <v>49</v>
      </c>
      <c r="B52" s="6" t="s">
        <v>126</v>
      </c>
      <c r="C52" s="12" t="s">
        <v>127</v>
      </c>
      <c r="D52" s="6" t="s">
        <v>154</v>
      </c>
      <c r="E52" s="6" t="s">
        <v>159</v>
      </c>
      <c r="F52" s="8">
        <v>69</v>
      </c>
      <c r="G52" s="6" t="s">
        <v>17</v>
      </c>
      <c r="H52" s="6" t="s">
        <v>174</v>
      </c>
      <c r="I52" s="8">
        <v>82</v>
      </c>
      <c r="J52" s="7">
        <v>93</v>
      </c>
      <c r="K52" s="8">
        <v>74</v>
      </c>
      <c r="L52" s="9" t="s">
        <v>17</v>
      </c>
      <c r="M52" s="10">
        <v>87</v>
      </c>
      <c r="N52" s="10">
        <v>79</v>
      </c>
      <c r="O52" s="10">
        <v>82</v>
      </c>
      <c r="P52" s="15">
        <f>D52*3+E52*4.5+F52*2+H52*3+I52*2+J52*1.5+K52*3+M52*4+N52*2.5+O52*2.5</f>
        <v>1973.5</v>
      </c>
      <c r="Q52" s="15">
        <v>28</v>
      </c>
      <c r="R52" s="15">
        <f t="shared" si="6"/>
        <v>70.482142857142861</v>
      </c>
      <c r="T52" s="6" t="s">
        <v>126</v>
      </c>
      <c r="U52" s="12" t="s">
        <v>127</v>
      </c>
      <c r="V52" s="7">
        <v>60</v>
      </c>
      <c r="W52" s="8">
        <v>67</v>
      </c>
      <c r="X52" s="7">
        <v>50</v>
      </c>
      <c r="Y52" s="9" t="s">
        <v>17</v>
      </c>
      <c r="Z52" s="10">
        <v>38</v>
      </c>
      <c r="AA52" s="10">
        <v>82</v>
      </c>
      <c r="AB52" s="10">
        <v>79</v>
      </c>
      <c r="AC52" s="10">
        <v>45</v>
      </c>
      <c r="AD52" s="10">
        <v>80</v>
      </c>
      <c r="AE52" s="9" t="s">
        <v>17</v>
      </c>
      <c r="AF52" s="10">
        <v>79</v>
      </c>
      <c r="AG52" s="10">
        <v>78</v>
      </c>
      <c r="AH52" s="10">
        <v>42</v>
      </c>
      <c r="AI52" s="15">
        <f>V52*1.5+W52*3+X52*3+Z52*2+AA52*1+AB52*2+AC52*3.5+AD52*2+AF52*6+AG52*2+AH52*2.5</f>
        <v>1809.5</v>
      </c>
      <c r="AJ52" s="15">
        <v>28.5</v>
      </c>
      <c r="AK52" s="15">
        <f t="shared" si="7"/>
        <v>63.491228070175438</v>
      </c>
      <c r="AL52" s="15">
        <f t="shared" si="8"/>
        <v>3783</v>
      </c>
      <c r="AM52" s="15">
        <f t="shared" si="9"/>
        <v>56.5</v>
      </c>
      <c r="AN52" s="15">
        <f t="shared" si="10"/>
        <v>66.955752212389385</v>
      </c>
      <c r="AO52" s="15">
        <v>0</v>
      </c>
      <c r="AP52" s="15">
        <f t="shared" si="11"/>
        <v>66.955752212389385</v>
      </c>
    </row>
    <row r="53" spans="1:42" x14ac:dyDescent="0.15">
      <c r="A53" s="13">
        <v>50</v>
      </c>
      <c r="B53" s="6" t="s">
        <v>118</v>
      </c>
      <c r="C53" s="12" t="s">
        <v>119</v>
      </c>
      <c r="D53" s="6" t="s">
        <v>155</v>
      </c>
      <c r="E53" s="8">
        <v>66</v>
      </c>
      <c r="F53" s="8">
        <v>68</v>
      </c>
      <c r="G53" s="8">
        <v>68</v>
      </c>
      <c r="H53" s="8">
        <v>60</v>
      </c>
      <c r="I53" s="6" t="s">
        <v>17</v>
      </c>
      <c r="J53" s="7">
        <v>86</v>
      </c>
      <c r="K53" s="8">
        <v>68</v>
      </c>
      <c r="L53" s="9" t="s">
        <v>17</v>
      </c>
      <c r="M53" s="10">
        <v>76</v>
      </c>
      <c r="N53" s="10">
        <v>80</v>
      </c>
      <c r="O53" s="11" t="s">
        <v>155</v>
      </c>
      <c r="P53" s="15">
        <f>D53*3+E53*4.5+F53*2+G53*1.5+H53*3+J53*1.5+K53*3+M53*4+N53*2.5+O53*2.5</f>
        <v>1827</v>
      </c>
      <c r="Q53" s="15">
        <v>27.5</v>
      </c>
      <c r="R53" s="15">
        <f t="shared" si="6"/>
        <v>66.436363636363637</v>
      </c>
      <c r="T53" s="6" t="s">
        <v>118</v>
      </c>
      <c r="U53" s="12" t="s">
        <v>119</v>
      </c>
      <c r="V53" s="7">
        <v>60</v>
      </c>
      <c r="W53" s="8">
        <v>41</v>
      </c>
      <c r="X53" s="7">
        <v>46</v>
      </c>
      <c r="Y53" s="10">
        <v>66</v>
      </c>
      <c r="Z53" s="10">
        <v>42</v>
      </c>
      <c r="AA53" s="10">
        <v>82</v>
      </c>
      <c r="AB53" s="10">
        <v>72</v>
      </c>
      <c r="AC53" s="10">
        <v>46</v>
      </c>
      <c r="AD53" s="10">
        <v>85</v>
      </c>
      <c r="AE53" s="9" t="s">
        <v>17</v>
      </c>
      <c r="AF53" s="10">
        <v>82</v>
      </c>
      <c r="AG53" s="10">
        <v>68</v>
      </c>
      <c r="AH53" s="10">
        <v>62</v>
      </c>
      <c r="AI53" s="15">
        <f>V53*1.5+W53*3+X53*3+Y53*2+Z53*2+AA53*1+AB53*2+AC53*3.5+AD53*2+AF53*6+AG53*2+AH53*2.5</f>
        <v>1907</v>
      </c>
      <c r="AJ53" s="15">
        <v>30.5</v>
      </c>
      <c r="AK53" s="15">
        <f t="shared" si="7"/>
        <v>62.524590163934427</v>
      </c>
      <c r="AL53" s="15">
        <f t="shared" si="8"/>
        <v>3734</v>
      </c>
      <c r="AM53" s="15">
        <f t="shared" si="9"/>
        <v>58</v>
      </c>
      <c r="AN53" s="15">
        <f t="shared" si="10"/>
        <v>64.379310344827587</v>
      </c>
      <c r="AO53" s="15">
        <v>0</v>
      </c>
      <c r="AP53" s="15">
        <f t="shared" si="11"/>
        <v>64.379310344827587</v>
      </c>
    </row>
    <row r="54" spans="1:42" x14ac:dyDescent="0.15">
      <c r="A54" s="13">
        <v>51</v>
      </c>
      <c r="B54" s="6" t="s">
        <v>140</v>
      </c>
      <c r="C54" s="12" t="s">
        <v>141</v>
      </c>
      <c r="D54" s="6" t="s">
        <v>163</v>
      </c>
      <c r="E54" s="8">
        <v>76</v>
      </c>
      <c r="F54" s="8">
        <v>72</v>
      </c>
      <c r="G54" s="6" t="s">
        <v>17</v>
      </c>
      <c r="H54" s="8">
        <v>65</v>
      </c>
      <c r="I54" s="8">
        <v>86</v>
      </c>
      <c r="J54" s="7">
        <v>85</v>
      </c>
      <c r="K54" s="8">
        <v>77</v>
      </c>
      <c r="L54" s="9" t="s">
        <v>17</v>
      </c>
      <c r="M54" s="10">
        <v>77</v>
      </c>
      <c r="N54" s="10">
        <v>63</v>
      </c>
      <c r="O54" s="10">
        <v>62</v>
      </c>
      <c r="P54" s="15">
        <f>D54*3+E54*4.5+F54*2+H54*3+I54*2+J54*1.5+K54*3+M54*4+N54*2.5+O54*2.5</f>
        <v>1970</v>
      </c>
      <c r="Q54" s="15">
        <v>28</v>
      </c>
      <c r="R54" s="15">
        <f t="shared" si="6"/>
        <v>70.357142857142861</v>
      </c>
      <c r="T54" s="6" t="s">
        <v>140</v>
      </c>
      <c r="U54" s="12" t="s">
        <v>141</v>
      </c>
      <c r="V54" s="7">
        <v>63</v>
      </c>
      <c r="W54" s="8">
        <v>56</v>
      </c>
      <c r="X54" s="7">
        <v>44</v>
      </c>
      <c r="Y54" s="9" t="s">
        <v>17</v>
      </c>
      <c r="Z54" s="10">
        <v>46</v>
      </c>
      <c r="AA54" s="10">
        <v>78</v>
      </c>
      <c r="AB54" s="10">
        <v>64</v>
      </c>
      <c r="AC54" s="10">
        <v>64</v>
      </c>
      <c r="AD54" s="10">
        <v>75</v>
      </c>
      <c r="AE54" s="9" t="s">
        <v>17</v>
      </c>
      <c r="AF54" s="10">
        <v>62</v>
      </c>
      <c r="AG54" s="10">
        <v>66</v>
      </c>
      <c r="AH54" s="10">
        <v>38</v>
      </c>
      <c r="AI54" s="15">
        <f>V54*1.5+W54*3+X54*3+Z54*2+AA54*1+AB54*2+AC54*3.5+AD54*2+AF54*6+AG54*2+AH54*2.5</f>
        <v>1665.5</v>
      </c>
      <c r="AJ54" s="15">
        <v>28.5</v>
      </c>
      <c r="AK54" s="15">
        <f t="shared" si="7"/>
        <v>58.438596491228068</v>
      </c>
      <c r="AL54" s="15">
        <f t="shared" si="8"/>
        <v>3635.5</v>
      </c>
      <c r="AM54" s="15">
        <f t="shared" si="9"/>
        <v>56.5</v>
      </c>
      <c r="AN54" s="15">
        <f t="shared" si="10"/>
        <v>64.345132743362825</v>
      </c>
      <c r="AO54" s="15">
        <v>0</v>
      </c>
      <c r="AP54" s="15">
        <f t="shared" si="11"/>
        <v>64.345132743362825</v>
      </c>
    </row>
    <row r="55" spans="1:42" x14ac:dyDescent="0.15">
      <c r="A55" s="13">
        <v>52</v>
      </c>
      <c r="B55" s="6" t="s">
        <v>96</v>
      </c>
      <c r="C55" s="12" t="s">
        <v>97</v>
      </c>
      <c r="D55" s="6" t="s">
        <v>167</v>
      </c>
      <c r="E55" s="6" t="s">
        <v>175</v>
      </c>
      <c r="F55" s="8">
        <v>75</v>
      </c>
      <c r="G55" s="6" t="s">
        <v>17</v>
      </c>
      <c r="H55" s="8">
        <v>77</v>
      </c>
      <c r="I55" s="6" t="s">
        <v>17</v>
      </c>
      <c r="J55" s="7">
        <v>90</v>
      </c>
      <c r="K55" s="6" t="s">
        <v>157</v>
      </c>
      <c r="L55" s="10">
        <v>80</v>
      </c>
      <c r="M55" s="10">
        <v>68</v>
      </c>
      <c r="N55" s="11" t="s">
        <v>189</v>
      </c>
      <c r="O55" s="10">
        <v>73</v>
      </c>
      <c r="P55" s="15">
        <f>D55*3+E55*4.5+F55*2+H55*3+J55*1.5+K55*3+L55*2+M55*4+N55*2.5+O55*2.5</f>
        <v>1809.5</v>
      </c>
      <c r="Q55" s="15">
        <v>28</v>
      </c>
      <c r="R55" s="15">
        <f t="shared" si="6"/>
        <v>64.625</v>
      </c>
      <c r="T55" s="6" t="s">
        <v>96</v>
      </c>
      <c r="U55" s="12" t="s">
        <v>97</v>
      </c>
      <c r="V55" s="7">
        <v>71</v>
      </c>
      <c r="W55" s="8">
        <v>57</v>
      </c>
      <c r="X55" s="7">
        <v>45</v>
      </c>
      <c r="Y55" s="10">
        <v>70</v>
      </c>
      <c r="Z55" s="10">
        <v>46</v>
      </c>
      <c r="AA55" s="10">
        <v>92</v>
      </c>
      <c r="AB55" s="10">
        <v>72</v>
      </c>
      <c r="AC55" s="10">
        <v>34</v>
      </c>
      <c r="AD55" s="9" t="s">
        <v>17</v>
      </c>
      <c r="AE55" s="9" t="s">
        <v>17</v>
      </c>
      <c r="AF55" s="10">
        <v>82</v>
      </c>
      <c r="AG55" s="10">
        <v>71</v>
      </c>
      <c r="AH55" s="10">
        <v>60</v>
      </c>
      <c r="AI55" s="15">
        <f>V55*1.5+W55*3+X55*3+Y55*2+Z55*2+AA55*1+AB55*2+AC55*3.5+AF55*6+AG55*2+AH55*2.5</f>
        <v>1783.5</v>
      </c>
      <c r="AJ55" s="15">
        <v>28.5</v>
      </c>
      <c r="AK55" s="15">
        <f t="shared" si="7"/>
        <v>62.578947368421055</v>
      </c>
      <c r="AL55" s="15">
        <f t="shared" si="8"/>
        <v>3593</v>
      </c>
      <c r="AM55" s="15">
        <f t="shared" si="9"/>
        <v>56.5</v>
      </c>
      <c r="AN55" s="15">
        <f t="shared" si="10"/>
        <v>63.592920353982301</v>
      </c>
      <c r="AO55" s="15">
        <v>0</v>
      </c>
      <c r="AP55" s="15">
        <f t="shared" si="11"/>
        <v>63.592920353982301</v>
      </c>
    </row>
    <row r="56" spans="1:42" x14ac:dyDescent="0.15">
      <c r="A56" s="13">
        <v>53</v>
      </c>
      <c r="B56" s="6" t="s">
        <v>124</v>
      </c>
      <c r="C56" s="12" t="s">
        <v>125</v>
      </c>
      <c r="D56" s="6" t="s">
        <v>157</v>
      </c>
      <c r="E56" s="8">
        <v>65</v>
      </c>
      <c r="F56" s="8">
        <v>62</v>
      </c>
      <c r="G56" s="8">
        <v>72</v>
      </c>
      <c r="H56" s="8">
        <v>60</v>
      </c>
      <c r="I56" s="6" t="s">
        <v>17</v>
      </c>
      <c r="J56" s="7">
        <v>96</v>
      </c>
      <c r="K56" s="8">
        <v>76</v>
      </c>
      <c r="L56" s="9" t="s">
        <v>17</v>
      </c>
      <c r="M56" s="10">
        <v>75</v>
      </c>
      <c r="N56" s="10">
        <v>74</v>
      </c>
      <c r="O56" s="11" t="s">
        <v>176</v>
      </c>
      <c r="P56" s="15">
        <f>D56*3+E56*4.5+F56*2+G56*1.5+H56*3+J56*1.5+K56*3+M56*4+N56*2.5+O56*2.5</f>
        <v>1780</v>
      </c>
      <c r="Q56" s="15">
        <v>27.5</v>
      </c>
      <c r="R56" s="15">
        <f t="shared" si="6"/>
        <v>64.727272727272734</v>
      </c>
      <c r="T56" s="6" t="s">
        <v>124</v>
      </c>
      <c r="U56" s="12" t="s">
        <v>125</v>
      </c>
      <c r="V56" s="7">
        <v>60</v>
      </c>
      <c r="W56" s="8">
        <v>40</v>
      </c>
      <c r="X56" s="7">
        <v>46</v>
      </c>
      <c r="Y56" s="9" t="s">
        <v>17</v>
      </c>
      <c r="Z56" s="10">
        <v>41</v>
      </c>
      <c r="AA56" s="10">
        <v>73</v>
      </c>
      <c r="AB56" s="10">
        <v>60</v>
      </c>
      <c r="AC56" s="10">
        <v>53</v>
      </c>
      <c r="AD56" s="10">
        <v>67</v>
      </c>
      <c r="AE56" s="9" t="s">
        <v>17</v>
      </c>
      <c r="AF56" s="10">
        <v>76</v>
      </c>
      <c r="AG56" s="10">
        <v>55</v>
      </c>
      <c r="AH56" s="10">
        <v>68</v>
      </c>
      <c r="AI56" s="15">
        <f>V56*1.5+W56*3+X56*3+Z56*2+AA56*1+AB56*2+AC56*3.5+AD56*2+AF56*6+AG56*2+AH56*2.5</f>
        <v>1678.5</v>
      </c>
      <c r="AJ56" s="15">
        <v>28.5</v>
      </c>
      <c r="AK56" s="15">
        <f t="shared" si="7"/>
        <v>58.89473684210526</v>
      </c>
      <c r="AL56" s="15">
        <f t="shared" si="8"/>
        <v>3458.5</v>
      </c>
      <c r="AM56" s="15">
        <f t="shared" si="9"/>
        <v>56</v>
      </c>
      <c r="AN56" s="15">
        <f t="shared" si="10"/>
        <v>61.758928571428569</v>
      </c>
      <c r="AO56" s="15">
        <v>0</v>
      </c>
      <c r="AP56" s="15">
        <f t="shared" si="11"/>
        <v>61.758928571428569</v>
      </c>
    </row>
    <row r="57" spans="1:42" x14ac:dyDescent="0.15">
      <c r="A57" s="13">
        <v>54</v>
      </c>
      <c r="B57" s="6" t="s">
        <v>22</v>
      </c>
      <c r="C57" s="12" t="s">
        <v>23</v>
      </c>
      <c r="D57" s="6" t="s">
        <v>151</v>
      </c>
      <c r="E57" s="8">
        <v>72</v>
      </c>
      <c r="F57" s="8">
        <v>63</v>
      </c>
      <c r="G57" s="6" t="s">
        <v>17</v>
      </c>
      <c r="H57" s="8">
        <v>75</v>
      </c>
      <c r="I57" s="8">
        <v>70</v>
      </c>
      <c r="J57" s="7">
        <v>95</v>
      </c>
      <c r="K57" s="6" t="s">
        <v>182</v>
      </c>
      <c r="L57" s="9" t="s">
        <v>17</v>
      </c>
      <c r="M57" s="10">
        <v>77</v>
      </c>
      <c r="N57" s="10">
        <v>60</v>
      </c>
      <c r="O57" s="10">
        <v>62</v>
      </c>
      <c r="P57" s="15">
        <f>D57*3+E57*4.5+F57*2+H57*3+I57*2+J57*1.5+K57*3+M57*4+N57*2.5+O57*2.5</f>
        <v>1846.5</v>
      </c>
      <c r="Q57" s="15">
        <v>28</v>
      </c>
      <c r="R57" s="15">
        <f t="shared" si="6"/>
        <v>65.946428571428569</v>
      </c>
      <c r="T57" s="6" t="s">
        <v>22</v>
      </c>
      <c r="U57" s="12" t="s">
        <v>23</v>
      </c>
      <c r="V57" s="7">
        <v>62</v>
      </c>
      <c r="W57" s="8">
        <v>57</v>
      </c>
      <c r="X57" s="7">
        <v>26</v>
      </c>
      <c r="Y57" s="9" t="s">
        <v>17</v>
      </c>
      <c r="Z57" s="10">
        <v>30</v>
      </c>
      <c r="AA57" s="10">
        <v>88</v>
      </c>
      <c r="AB57" s="10">
        <v>66</v>
      </c>
      <c r="AC57" s="10">
        <v>34</v>
      </c>
      <c r="AD57" s="10">
        <v>81</v>
      </c>
      <c r="AE57" s="9" t="s">
        <v>17</v>
      </c>
      <c r="AF57" s="10">
        <v>77</v>
      </c>
      <c r="AG57" s="10">
        <v>70</v>
      </c>
      <c r="AH57" s="10">
        <v>41</v>
      </c>
      <c r="AI57" s="15">
        <f>V57*1.5+W57*3+X57*3+Z57*2+AA57*1+AB57*2+AC57*3.5+AD57*2+AF57*6+AG57*2+AH57*2.5</f>
        <v>1607.5</v>
      </c>
      <c r="AJ57" s="15">
        <v>28.5</v>
      </c>
      <c r="AK57" s="15">
        <f t="shared" si="7"/>
        <v>56.403508771929822</v>
      </c>
      <c r="AL57" s="15">
        <f t="shared" si="8"/>
        <v>3454</v>
      </c>
      <c r="AM57" s="15">
        <f t="shared" si="9"/>
        <v>56.5</v>
      </c>
      <c r="AN57" s="15">
        <f t="shared" si="10"/>
        <v>61.13274336283186</v>
      </c>
      <c r="AO57" s="15">
        <v>0</v>
      </c>
      <c r="AP57" s="15">
        <f t="shared" si="11"/>
        <v>61.13274336283186</v>
      </c>
    </row>
    <row r="58" spans="1:42" x14ac:dyDescent="0.15">
      <c r="A58" s="13">
        <v>55</v>
      </c>
      <c r="B58" s="6" t="s">
        <v>120</v>
      </c>
      <c r="C58" s="12" t="s">
        <v>121</v>
      </c>
      <c r="D58" s="6" t="s">
        <v>170</v>
      </c>
      <c r="E58" s="8">
        <v>72</v>
      </c>
      <c r="F58" s="8">
        <v>60</v>
      </c>
      <c r="G58" s="6" t="s">
        <v>17</v>
      </c>
      <c r="H58" s="8">
        <v>68</v>
      </c>
      <c r="I58" s="8">
        <v>86</v>
      </c>
      <c r="J58" s="7">
        <v>78</v>
      </c>
      <c r="K58" s="8">
        <v>65</v>
      </c>
      <c r="L58" s="9" t="s">
        <v>17</v>
      </c>
      <c r="M58" s="10">
        <v>65</v>
      </c>
      <c r="N58" s="10">
        <v>82</v>
      </c>
      <c r="O58" s="11" t="s">
        <v>166</v>
      </c>
      <c r="P58" s="15">
        <f>D58*3+E58*4.5+F58*2+H58*3+I58*2+J58*1.5+K58*3+M58*4+N58*2.5+O58*2.5</f>
        <v>1846</v>
      </c>
      <c r="Q58" s="15">
        <v>28</v>
      </c>
      <c r="R58" s="15">
        <f t="shared" si="6"/>
        <v>65.928571428571431</v>
      </c>
      <c r="T58" s="6" t="s">
        <v>120</v>
      </c>
      <c r="U58" s="12" t="s">
        <v>121</v>
      </c>
      <c r="V58" s="7">
        <v>61</v>
      </c>
      <c r="W58" s="8">
        <v>63</v>
      </c>
      <c r="X58" s="7">
        <v>36</v>
      </c>
      <c r="Y58" s="9" t="s">
        <v>17</v>
      </c>
      <c r="Z58" s="10">
        <v>18</v>
      </c>
      <c r="AA58" s="10">
        <v>75</v>
      </c>
      <c r="AB58" s="10">
        <v>62</v>
      </c>
      <c r="AC58" s="10">
        <v>26</v>
      </c>
      <c r="AD58" s="10">
        <v>69</v>
      </c>
      <c r="AE58" s="9" t="s">
        <v>17</v>
      </c>
      <c r="AF58" s="10">
        <v>76</v>
      </c>
      <c r="AG58" s="10">
        <v>81</v>
      </c>
      <c r="AH58" s="10">
        <v>48</v>
      </c>
      <c r="AI58" s="15">
        <f>V58*1.5+W58*3+X58*3+Z58*2+AA58*1+AB58*2+AC58*3.5+AD58*2+AF58*6+AG58*2+AH58*2.5</f>
        <v>1590.5</v>
      </c>
      <c r="AJ58" s="15">
        <v>28.5</v>
      </c>
      <c r="AK58" s="15">
        <f t="shared" si="7"/>
        <v>55.807017543859651</v>
      </c>
      <c r="AL58" s="15">
        <f t="shared" si="8"/>
        <v>3436.5</v>
      </c>
      <c r="AM58" s="15">
        <f t="shared" si="9"/>
        <v>56.5</v>
      </c>
      <c r="AN58" s="15">
        <f t="shared" si="10"/>
        <v>60.823008849557525</v>
      </c>
      <c r="AO58" s="15">
        <v>0</v>
      </c>
      <c r="AP58" s="15">
        <f t="shared" si="11"/>
        <v>60.823008849557525</v>
      </c>
    </row>
    <row r="59" spans="1:42" x14ac:dyDescent="0.15">
      <c r="A59" s="13">
        <v>56</v>
      </c>
      <c r="B59" s="6" t="s">
        <v>32</v>
      </c>
      <c r="C59" s="12" t="s">
        <v>33</v>
      </c>
      <c r="D59" s="6" t="s">
        <v>154</v>
      </c>
      <c r="E59" s="8">
        <v>62</v>
      </c>
      <c r="F59" s="8">
        <v>60</v>
      </c>
      <c r="G59" s="6" t="s">
        <v>17</v>
      </c>
      <c r="H59" s="8">
        <v>60</v>
      </c>
      <c r="I59" s="8">
        <v>81</v>
      </c>
      <c r="J59" s="7">
        <v>92</v>
      </c>
      <c r="K59" s="6" t="s">
        <v>155</v>
      </c>
      <c r="L59" s="9" t="s">
        <v>17</v>
      </c>
      <c r="M59" s="10">
        <v>77</v>
      </c>
      <c r="N59" s="10">
        <v>75</v>
      </c>
      <c r="O59" s="10">
        <v>61</v>
      </c>
      <c r="P59" s="15">
        <f>D59*3+E59*4.5+F59*2+H59*3+I59*2+J59*1.5+K59*3+M59*4+N59*2.5+O59*2.5</f>
        <v>1821</v>
      </c>
      <c r="Q59" s="15">
        <v>28</v>
      </c>
      <c r="R59" s="15">
        <f t="shared" si="6"/>
        <v>65.035714285714292</v>
      </c>
      <c r="T59" s="6" t="s">
        <v>32</v>
      </c>
      <c r="U59" s="12" t="s">
        <v>33</v>
      </c>
      <c r="V59" s="7">
        <v>75</v>
      </c>
      <c r="W59" s="8">
        <v>62</v>
      </c>
      <c r="X59" s="7">
        <v>22</v>
      </c>
      <c r="Y59" s="9" t="s">
        <v>17</v>
      </c>
      <c r="Z59" s="10">
        <v>22</v>
      </c>
      <c r="AA59" s="10">
        <v>87</v>
      </c>
      <c r="AB59" s="10">
        <v>52</v>
      </c>
      <c r="AC59" s="10">
        <v>61</v>
      </c>
      <c r="AD59" s="10">
        <v>69</v>
      </c>
      <c r="AE59" s="9" t="s">
        <v>17</v>
      </c>
      <c r="AF59" s="10">
        <v>67</v>
      </c>
      <c r="AG59" s="10">
        <v>76</v>
      </c>
      <c r="AH59" s="10">
        <v>34</v>
      </c>
      <c r="AI59" s="15">
        <f>V59*1.5+W59*3+X59*3+Z59*2+AA59*1+AB59*2+AC59*3.5+AD59*2+AF59*6+AG59*2+AH59*2.5</f>
        <v>1590</v>
      </c>
      <c r="AJ59" s="15">
        <v>28.5</v>
      </c>
      <c r="AK59" s="15">
        <f t="shared" si="7"/>
        <v>55.789473684210527</v>
      </c>
      <c r="AL59" s="15">
        <f t="shared" si="8"/>
        <v>3411</v>
      </c>
      <c r="AM59" s="15">
        <f t="shared" si="9"/>
        <v>56.5</v>
      </c>
      <c r="AN59" s="15">
        <f t="shared" si="10"/>
        <v>60.371681415929203</v>
      </c>
      <c r="AO59" s="15">
        <v>0</v>
      </c>
      <c r="AP59" s="15">
        <f t="shared" si="11"/>
        <v>60.371681415929203</v>
      </c>
    </row>
    <row r="60" spans="1:42" x14ac:dyDescent="0.15">
      <c r="A60" s="13">
        <v>57</v>
      </c>
      <c r="B60" s="6" t="s">
        <v>60</v>
      </c>
      <c r="C60" s="12" t="s">
        <v>61</v>
      </c>
      <c r="D60" s="6" t="s">
        <v>161</v>
      </c>
      <c r="E60" s="6" t="s">
        <v>161</v>
      </c>
      <c r="F60" s="8">
        <v>63</v>
      </c>
      <c r="G60" s="8">
        <v>71</v>
      </c>
      <c r="H60" s="8">
        <v>67</v>
      </c>
      <c r="I60" s="8">
        <v>76</v>
      </c>
      <c r="J60" s="7">
        <v>88</v>
      </c>
      <c r="K60" s="8">
        <v>75</v>
      </c>
      <c r="L60" s="10">
        <v>81</v>
      </c>
      <c r="M60" s="10">
        <v>77</v>
      </c>
      <c r="N60" s="10">
        <v>76</v>
      </c>
      <c r="O60" s="11" t="s">
        <v>155</v>
      </c>
      <c r="P60" s="15">
        <f>D60*3+E60*4.5+F60*2+G60*1.5+H60*3+I60*2+J60*1.5+K60*3+L60*2+M60*4+N60*2.5+O60*2.5</f>
        <v>2125</v>
      </c>
      <c r="Q60" s="15">
        <v>31.5</v>
      </c>
      <c r="R60" s="15">
        <f t="shared" si="6"/>
        <v>67.460317460317455</v>
      </c>
      <c r="T60" s="6" t="s">
        <v>60</v>
      </c>
      <c r="U60" s="12" t="s">
        <v>61</v>
      </c>
      <c r="V60" s="7">
        <v>61</v>
      </c>
      <c r="W60" s="8">
        <v>60</v>
      </c>
      <c r="X60" s="7">
        <v>23</v>
      </c>
      <c r="Y60" s="9" t="s">
        <v>17</v>
      </c>
      <c r="Z60" s="10">
        <v>24</v>
      </c>
      <c r="AA60" s="10">
        <v>62</v>
      </c>
      <c r="AB60" s="10">
        <v>42</v>
      </c>
      <c r="AC60" s="10">
        <v>22</v>
      </c>
      <c r="AD60" s="9" t="s">
        <v>17</v>
      </c>
      <c r="AE60" s="9" t="s">
        <v>17</v>
      </c>
      <c r="AF60" s="10">
        <v>70</v>
      </c>
      <c r="AG60" s="10">
        <v>65</v>
      </c>
      <c r="AH60" s="10">
        <v>31</v>
      </c>
      <c r="AI60" s="15">
        <f>V60*1.5+W60*3+X60*3+Z60*2+AA60*1+AB60*2+AC60*3.5+AF60*6+AG60*2+AH60*2.5</f>
        <v>1239</v>
      </c>
      <c r="AJ60" s="15">
        <v>26.5</v>
      </c>
      <c r="AK60" s="15">
        <f t="shared" si="7"/>
        <v>46.754716981132077</v>
      </c>
      <c r="AL60" s="15">
        <f t="shared" si="8"/>
        <v>3364</v>
      </c>
      <c r="AM60" s="15">
        <f t="shared" si="9"/>
        <v>58</v>
      </c>
      <c r="AN60" s="15">
        <f t="shared" si="10"/>
        <v>58</v>
      </c>
      <c r="AO60" s="15">
        <v>0</v>
      </c>
      <c r="AP60" s="15">
        <f t="shared" si="11"/>
        <v>58</v>
      </c>
    </row>
    <row r="61" spans="1:42" x14ac:dyDescent="0.15">
      <c r="A61" s="13">
        <v>58</v>
      </c>
      <c r="B61" s="6" t="s">
        <v>40</v>
      </c>
      <c r="C61" s="12" t="s">
        <v>41</v>
      </c>
      <c r="D61" s="6" t="s">
        <v>155</v>
      </c>
      <c r="E61" s="6" t="s">
        <v>177</v>
      </c>
      <c r="F61" s="8">
        <v>73</v>
      </c>
      <c r="G61" s="6" t="s">
        <v>17</v>
      </c>
      <c r="H61" s="8">
        <v>63</v>
      </c>
      <c r="I61" s="8">
        <v>86</v>
      </c>
      <c r="J61" s="7">
        <v>88</v>
      </c>
      <c r="K61" s="8">
        <v>60</v>
      </c>
      <c r="L61" s="9" t="s">
        <v>17</v>
      </c>
      <c r="M61" s="10">
        <v>71</v>
      </c>
      <c r="N61" s="10">
        <v>62</v>
      </c>
      <c r="O61" s="10">
        <v>60</v>
      </c>
      <c r="P61" s="15">
        <f>D61*3+E61*4.5+F61*2+H61*3+I61*2+J61*1.5+K61*3+M61*4+N61*2.5+O61*2.5</f>
        <v>1814.5</v>
      </c>
      <c r="Q61" s="15">
        <v>28</v>
      </c>
      <c r="R61" s="15">
        <f t="shared" si="6"/>
        <v>64.803571428571431</v>
      </c>
      <c r="T61" s="6" t="s">
        <v>40</v>
      </c>
      <c r="U61" s="12" t="s">
        <v>41</v>
      </c>
      <c r="V61" s="7">
        <v>71</v>
      </c>
      <c r="W61" s="8">
        <v>46</v>
      </c>
      <c r="X61" s="7">
        <v>23</v>
      </c>
      <c r="Y61" s="9" t="s">
        <v>17</v>
      </c>
      <c r="Z61" s="10">
        <v>24</v>
      </c>
      <c r="AA61" s="10">
        <v>80</v>
      </c>
      <c r="AB61" s="10">
        <v>56</v>
      </c>
      <c r="AC61" s="10">
        <v>17</v>
      </c>
      <c r="AD61" s="10">
        <v>68</v>
      </c>
      <c r="AE61" s="9" t="s">
        <v>17</v>
      </c>
      <c r="AF61" s="10">
        <v>68</v>
      </c>
      <c r="AG61" s="10">
        <v>56</v>
      </c>
      <c r="AH61" s="10">
        <v>35</v>
      </c>
      <c r="AI61" s="15">
        <f>V61*1.5+W61*3+X61*3+Z61*2+AA61*1+AB61*2+AC61*3.5+AD61*2+AF61*6+AG61*2+AH61*2.5</f>
        <v>1356.5</v>
      </c>
      <c r="AJ61" s="15">
        <v>28.5</v>
      </c>
      <c r="AK61" s="15">
        <f t="shared" si="7"/>
        <v>47.596491228070178</v>
      </c>
      <c r="AL61" s="15">
        <f t="shared" si="8"/>
        <v>3171</v>
      </c>
      <c r="AM61" s="15">
        <f t="shared" si="9"/>
        <v>56.5</v>
      </c>
      <c r="AN61" s="15">
        <f t="shared" si="10"/>
        <v>56.123893805309734</v>
      </c>
      <c r="AO61" s="15">
        <v>0</v>
      </c>
      <c r="AP61" s="15">
        <f t="shared" si="11"/>
        <v>56.123893805309734</v>
      </c>
    </row>
    <row r="62" spans="1:42" x14ac:dyDescent="0.15">
      <c r="A62" s="13">
        <v>59</v>
      </c>
      <c r="B62" s="6" t="s">
        <v>136</v>
      </c>
      <c r="C62" s="12" t="s">
        <v>137</v>
      </c>
      <c r="D62" s="6" t="s">
        <v>172</v>
      </c>
      <c r="E62" s="8">
        <v>63</v>
      </c>
      <c r="F62" s="8">
        <v>65</v>
      </c>
      <c r="G62" s="8">
        <v>68</v>
      </c>
      <c r="H62" s="8">
        <v>61</v>
      </c>
      <c r="I62" s="6" t="s">
        <v>17</v>
      </c>
      <c r="J62" s="7">
        <v>80</v>
      </c>
      <c r="K62" s="8">
        <v>61</v>
      </c>
      <c r="L62" s="10">
        <v>80</v>
      </c>
      <c r="M62" s="10">
        <v>72</v>
      </c>
      <c r="N62" s="10">
        <v>70</v>
      </c>
      <c r="O62" s="10">
        <v>85</v>
      </c>
      <c r="P62" s="15">
        <f>D62*3+E62*4.5+F62*2+G62*1.5+H62*3+J62*1.5+K62*3+L62*2+M62*4+N62*2.5+O62*2.5</f>
        <v>1996</v>
      </c>
      <c r="Q62" s="15">
        <v>29.5</v>
      </c>
      <c r="R62" s="15">
        <f t="shared" si="6"/>
        <v>67.66101694915254</v>
      </c>
      <c r="T62" s="6" t="s">
        <v>136</v>
      </c>
      <c r="U62" s="12" t="s">
        <v>137</v>
      </c>
      <c r="V62" s="7">
        <v>62</v>
      </c>
      <c r="W62" s="6" t="s">
        <v>210</v>
      </c>
      <c r="X62" s="7">
        <v>38</v>
      </c>
      <c r="Y62" s="9" t="s">
        <v>17</v>
      </c>
      <c r="Z62" s="10">
        <v>62</v>
      </c>
      <c r="AA62" s="10">
        <v>60</v>
      </c>
      <c r="AB62" s="10">
        <v>43</v>
      </c>
      <c r="AC62" s="10">
        <v>42</v>
      </c>
      <c r="AD62" s="9" t="s">
        <v>17</v>
      </c>
      <c r="AE62" s="9" t="s">
        <v>17</v>
      </c>
      <c r="AF62" s="10">
        <v>50</v>
      </c>
      <c r="AG62" s="10">
        <v>75</v>
      </c>
      <c r="AH62" s="10">
        <v>26</v>
      </c>
      <c r="AI62" s="15">
        <f>V62*1.5+W62*3+X62*3+Z62*2+AA62*1+AB62*2+AC62*3.5+AF62*6+AG62*2+AH62*2.5</f>
        <v>1139</v>
      </c>
      <c r="AJ62" s="15">
        <v>26.5</v>
      </c>
      <c r="AK62" s="15">
        <f t="shared" si="7"/>
        <v>42.981132075471699</v>
      </c>
      <c r="AL62" s="15">
        <f t="shared" si="8"/>
        <v>3135</v>
      </c>
      <c r="AM62" s="15">
        <f t="shared" si="9"/>
        <v>56</v>
      </c>
      <c r="AN62" s="15">
        <f t="shared" si="10"/>
        <v>55.982142857142854</v>
      </c>
      <c r="AO62" s="15">
        <v>0</v>
      </c>
      <c r="AP62" s="15">
        <f t="shared" si="11"/>
        <v>55.982142857142854</v>
      </c>
    </row>
    <row r="63" spans="1:42" x14ac:dyDescent="0.15">
      <c r="A63" s="13">
        <v>60</v>
      </c>
      <c r="B63" s="6" t="s">
        <v>122</v>
      </c>
      <c r="C63" s="12" t="s">
        <v>123</v>
      </c>
      <c r="D63" s="6" t="s">
        <v>171</v>
      </c>
      <c r="E63" s="6" t="s">
        <v>153</v>
      </c>
      <c r="F63" s="6" t="s">
        <v>174</v>
      </c>
      <c r="G63" s="6" t="s">
        <v>17</v>
      </c>
      <c r="H63" s="8">
        <v>73</v>
      </c>
      <c r="I63" s="6" t="s">
        <v>17</v>
      </c>
      <c r="J63" s="7">
        <v>72</v>
      </c>
      <c r="K63" s="8">
        <v>69</v>
      </c>
      <c r="L63" s="10">
        <v>80</v>
      </c>
      <c r="M63" s="10">
        <v>69</v>
      </c>
      <c r="N63" s="10">
        <v>75</v>
      </c>
      <c r="O63" s="11" t="s">
        <v>187</v>
      </c>
      <c r="P63" s="15">
        <f>D63*3+E63*4.5+F63*2+H63*3+J63*1.5+K63*3+L63*2+M63*4+N63*2.5+O63*2.5</f>
        <v>1680.5</v>
      </c>
      <c r="Q63" s="15">
        <v>28</v>
      </c>
      <c r="R63" s="15">
        <f t="shared" si="6"/>
        <v>60.017857142857146</v>
      </c>
      <c r="T63" s="6" t="s">
        <v>122</v>
      </c>
      <c r="U63" s="12" t="s">
        <v>123</v>
      </c>
      <c r="V63" s="7">
        <v>60</v>
      </c>
      <c r="W63" s="8">
        <v>49</v>
      </c>
      <c r="X63" s="7">
        <v>33</v>
      </c>
      <c r="Y63" s="10">
        <v>67</v>
      </c>
      <c r="Z63" s="10">
        <v>28</v>
      </c>
      <c r="AA63" s="10">
        <v>75</v>
      </c>
      <c r="AB63" s="10">
        <v>40</v>
      </c>
      <c r="AC63" s="10">
        <v>22</v>
      </c>
      <c r="AD63" s="9" t="s">
        <v>17</v>
      </c>
      <c r="AE63" s="9" t="s">
        <v>17</v>
      </c>
      <c r="AF63" s="10">
        <v>72</v>
      </c>
      <c r="AG63" s="10">
        <v>68</v>
      </c>
      <c r="AH63" s="10">
        <v>39</v>
      </c>
      <c r="AI63" s="15">
        <f>V63*1.5+W63*3+X63*3+Y63*2+Z63*2+AA63*1+AB63*2+AC63*3.5+AF63*6+AG63*2+AH63*2.5</f>
        <v>1423.5</v>
      </c>
      <c r="AJ63" s="15">
        <v>28.5</v>
      </c>
      <c r="AK63" s="15">
        <f t="shared" si="7"/>
        <v>49.94736842105263</v>
      </c>
      <c r="AL63" s="15">
        <f t="shared" si="8"/>
        <v>3104</v>
      </c>
      <c r="AM63" s="15">
        <f t="shared" si="9"/>
        <v>56.5</v>
      </c>
      <c r="AN63" s="15">
        <f t="shared" si="10"/>
        <v>54.938053097345133</v>
      </c>
      <c r="AO63" s="15">
        <v>0</v>
      </c>
      <c r="AP63" s="15">
        <f t="shared" si="11"/>
        <v>54.938053097345133</v>
      </c>
    </row>
    <row r="64" spans="1:42" x14ac:dyDescent="0.15">
      <c r="A64" s="13">
        <v>61</v>
      </c>
      <c r="B64" s="6" t="s">
        <v>46</v>
      </c>
      <c r="C64" s="12" t="s">
        <v>47</v>
      </c>
      <c r="D64" s="6" t="s">
        <v>156</v>
      </c>
      <c r="E64" s="8">
        <v>74</v>
      </c>
      <c r="F64" s="8">
        <v>80</v>
      </c>
      <c r="G64" s="6" t="s">
        <v>17</v>
      </c>
      <c r="H64" s="8">
        <v>62</v>
      </c>
      <c r="I64" s="8">
        <v>74</v>
      </c>
      <c r="J64" s="7">
        <v>75</v>
      </c>
      <c r="K64" s="6" t="s">
        <v>158</v>
      </c>
      <c r="L64" s="10">
        <v>85</v>
      </c>
      <c r="M64" s="10">
        <v>75</v>
      </c>
      <c r="N64" s="10">
        <v>81</v>
      </c>
      <c r="O64" s="11" t="s">
        <v>193</v>
      </c>
      <c r="P64" s="15">
        <f>D64*3+E64*4.5+F64*2+H64*3+I64*2+J64*1.5+K64*3+L64*2+M64*4+N64*2.5+O64*2.5</f>
        <v>1946.5</v>
      </c>
      <c r="Q64" s="15">
        <v>30</v>
      </c>
      <c r="R64" s="15">
        <f t="shared" si="6"/>
        <v>64.88333333333334</v>
      </c>
      <c r="T64" s="6" t="s">
        <v>46</v>
      </c>
      <c r="U64" s="12" t="s">
        <v>47</v>
      </c>
      <c r="V64" s="7">
        <v>72</v>
      </c>
      <c r="W64" s="8">
        <v>36</v>
      </c>
      <c r="X64" s="7">
        <v>21</v>
      </c>
      <c r="Y64" s="9" t="s">
        <v>17</v>
      </c>
      <c r="Z64" s="10">
        <v>16</v>
      </c>
      <c r="AA64" s="10">
        <v>70</v>
      </c>
      <c r="AB64" s="10">
        <v>31</v>
      </c>
      <c r="AC64" s="10">
        <v>20</v>
      </c>
      <c r="AD64" s="9" t="s">
        <v>17</v>
      </c>
      <c r="AE64" s="9" t="s">
        <v>17</v>
      </c>
      <c r="AF64" s="10">
        <v>69</v>
      </c>
      <c r="AG64" s="10">
        <v>74</v>
      </c>
      <c r="AH64" s="10">
        <v>31</v>
      </c>
      <c r="AI64" s="15">
        <f>V64*1.5+W64*3+X64*3+Z64*2+AA64*1+AB64*2+AC64*3.5+AF64*6+AG64*2+AH64*2.5</f>
        <v>1152.5</v>
      </c>
      <c r="AJ64" s="15">
        <v>26.5</v>
      </c>
      <c r="AK64" s="15">
        <f t="shared" si="7"/>
        <v>43.490566037735846</v>
      </c>
      <c r="AL64" s="15">
        <f t="shared" si="8"/>
        <v>3099</v>
      </c>
      <c r="AM64" s="15">
        <f t="shared" si="9"/>
        <v>56.5</v>
      </c>
      <c r="AN64" s="15">
        <f t="shared" si="10"/>
        <v>54.849557522123895</v>
      </c>
      <c r="AO64" s="15">
        <v>0</v>
      </c>
      <c r="AP64" s="15">
        <f t="shared" si="11"/>
        <v>54.849557522123895</v>
      </c>
    </row>
    <row r="65" spans="1:42" x14ac:dyDescent="0.15">
      <c r="A65" s="13">
        <v>62</v>
      </c>
      <c r="B65" s="6" t="s">
        <v>100</v>
      </c>
      <c r="C65" s="12" t="s">
        <v>101</v>
      </c>
      <c r="D65" s="6" t="s">
        <v>169</v>
      </c>
      <c r="E65" s="6" t="s">
        <v>174</v>
      </c>
      <c r="F65" s="8">
        <v>72</v>
      </c>
      <c r="G65" s="6" t="s">
        <v>17</v>
      </c>
      <c r="H65" s="8">
        <v>61</v>
      </c>
      <c r="I65" s="8">
        <v>81</v>
      </c>
      <c r="J65" s="7">
        <v>70</v>
      </c>
      <c r="K65" s="6" t="s">
        <v>183</v>
      </c>
      <c r="L65" s="10">
        <v>80</v>
      </c>
      <c r="M65" s="10">
        <v>69</v>
      </c>
      <c r="N65" s="11" t="s">
        <v>158</v>
      </c>
      <c r="O65" s="11" t="s">
        <v>188</v>
      </c>
      <c r="P65" s="15">
        <f>D65*3+E65*4.5+F65*2+H65*3+I65*2+J65*1.5+K65*3+L65*2+M65*4+N65*2.5+O65*2.5</f>
        <v>1711.5</v>
      </c>
      <c r="Q65" s="15">
        <v>30</v>
      </c>
      <c r="R65" s="15">
        <f t="shared" si="6"/>
        <v>57.05</v>
      </c>
      <c r="T65" s="6" t="s">
        <v>100</v>
      </c>
      <c r="U65" s="12" t="s">
        <v>101</v>
      </c>
      <c r="V65" s="7">
        <v>60</v>
      </c>
      <c r="W65" s="8">
        <v>75</v>
      </c>
      <c r="X65" s="7">
        <v>43</v>
      </c>
      <c r="Y65" s="9" t="s">
        <v>17</v>
      </c>
      <c r="Z65" s="10">
        <v>41</v>
      </c>
      <c r="AA65" s="10">
        <v>82</v>
      </c>
      <c r="AB65" s="10">
        <v>48</v>
      </c>
      <c r="AC65" s="10">
        <v>12</v>
      </c>
      <c r="AD65" s="9" t="s">
        <v>17</v>
      </c>
      <c r="AE65" s="9" t="s">
        <v>17</v>
      </c>
      <c r="AF65" s="10">
        <v>67</v>
      </c>
      <c r="AG65" s="10">
        <v>73</v>
      </c>
      <c r="AH65" s="10">
        <v>30</v>
      </c>
      <c r="AI65" s="15">
        <f>V65*1.5+W65*3+X65*3+Z65*2+AA65*1+AB65*2+AC65*3.5+AF65*6+AG65*2+AH65*2.5</f>
        <v>1369</v>
      </c>
      <c r="AJ65" s="15">
        <v>26.5</v>
      </c>
      <c r="AK65" s="15">
        <f t="shared" si="7"/>
        <v>51.660377358490564</v>
      </c>
      <c r="AL65" s="15">
        <f t="shared" si="8"/>
        <v>3080.5</v>
      </c>
      <c r="AM65" s="15">
        <f t="shared" si="9"/>
        <v>56.5</v>
      </c>
      <c r="AN65" s="15">
        <f t="shared" si="10"/>
        <v>54.522123893805308</v>
      </c>
      <c r="AO65" s="15">
        <v>0</v>
      </c>
      <c r="AP65" s="15">
        <f t="shared" si="11"/>
        <v>54.522123893805308</v>
      </c>
    </row>
    <row r="66" spans="1:42" x14ac:dyDescent="0.15">
      <c r="A66" s="13">
        <v>63</v>
      </c>
      <c r="B66" s="6" t="s">
        <v>56</v>
      </c>
      <c r="C66" s="12" t="s">
        <v>57</v>
      </c>
      <c r="D66" s="6" t="s">
        <v>160</v>
      </c>
      <c r="E66" s="6" t="s">
        <v>170</v>
      </c>
      <c r="F66" s="6" t="s">
        <v>174</v>
      </c>
      <c r="G66" s="6" t="s">
        <v>17</v>
      </c>
      <c r="H66" s="8">
        <v>69</v>
      </c>
      <c r="I66" s="6" t="s">
        <v>17</v>
      </c>
      <c r="J66" s="7">
        <v>40</v>
      </c>
      <c r="K66" s="8">
        <v>70</v>
      </c>
      <c r="L66" s="9" t="s">
        <v>17</v>
      </c>
      <c r="M66" s="11" t="s">
        <v>186</v>
      </c>
      <c r="N66" s="10">
        <v>75</v>
      </c>
      <c r="O66" s="11" t="s">
        <v>171</v>
      </c>
      <c r="P66" s="15">
        <f>D66*3+E66*4.5+F66*2+H66*3+J66*1.5+K66*3+M66*4+N66*2.5+O66*2.5</f>
        <v>1247</v>
      </c>
      <c r="Q66" s="15">
        <v>26</v>
      </c>
      <c r="R66" s="15">
        <f t="shared" si="6"/>
        <v>47.96153846153846</v>
      </c>
      <c r="T66" s="6" t="s">
        <v>56</v>
      </c>
      <c r="U66" s="12" t="s">
        <v>57</v>
      </c>
      <c r="V66" s="7">
        <v>83</v>
      </c>
      <c r="W66" s="8">
        <v>60</v>
      </c>
      <c r="X66" s="7">
        <v>19</v>
      </c>
      <c r="Y66" s="9" t="s">
        <v>17</v>
      </c>
      <c r="Z66" s="10">
        <v>19</v>
      </c>
      <c r="AA66" s="10">
        <v>80</v>
      </c>
      <c r="AB66" s="10">
        <v>69</v>
      </c>
      <c r="AC66" s="10">
        <v>49</v>
      </c>
      <c r="AD66" s="10">
        <v>74</v>
      </c>
      <c r="AE66" s="9" t="s">
        <v>17</v>
      </c>
      <c r="AF66" s="10">
        <v>74</v>
      </c>
      <c r="AG66" s="10">
        <v>75</v>
      </c>
      <c r="AH66" s="10">
        <v>22</v>
      </c>
      <c r="AI66" s="15">
        <f>V66*1.5+W66*3+X66*3+Z66*2+AA66*1+AB66*2+AC66*3.5+AD66*2+AF66*6+AG66*2+AH66*2.5</f>
        <v>1586</v>
      </c>
      <c r="AJ66" s="15">
        <v>28.5</v>
      </c>
      <c r="AK66" s="15">
        <f t="shared" si="7"/>
        <v>55.649122807017541</v>
      </c>
      <c r="AL66" s="15">
        <f t="shared" si="8"/>
        <v>2833</v>
      </c>
      <c r="AM66" s="15">
        <f t="shared" si="9"/>
        <v>54.5</v>
      </c>
      <c r="AN66" s="15">
        <f t="shared" si="10"/>
        <v>51.981651376146786</v>
      </c>
      <c r="AO66" s="15">
        <v>0</v>
      </c>
      <c r="AP66" s="15">
        <f t="shared" si="11"/>
        <v>51.981651376146786</v>
      </c>
    </row>
    <row r="67" spans="1:42" x14ac:dyDescent="0.15">
      <c r="A67" s="13">
        <v>64</v>
      </c>
      <c r="B67" s="6" t="s">
        <v>24</v>
      </c>
      <c r="C67" s="12" t="s">
        <v>25</v>
      </c>
      <c r="D67" s="6" t="s">
        <v>152</v>
      </c>
      <c r="E67" s="6" t="s">
        <v>170</v>
      </c>
      <c r="F67" s="8">
        <v>75</v>
      </c>
      <c r="G67" s="6" t="s">
        <v>178</v>
      </c>
      <c r="H67" s="8">
        <v>63</v>
      </c>
      <c r="I67" s="6" t="s">
        <v>17</v>
      </c>
      <c r="J67" s="7">
        <v>90</v>
      </c>
      <c r="K67" s="6" t="s">
        <v>167</v>
      </c>
      <c r="L67" s="9" t="s">
        <v>17</v>
      </c>
      <c r="M67" s="10">
        <v>74</v>
      </c>
      <c r="N67" s="10">
        <v>83</v>
      </c>
      <c r="O67" s="11" t="s">
        <v>190</v>
      </c>
      <c r="P67" s="15">
        <f>D67*3+E67*4.5+F67*2+G67*1.5+H67*3+J67*1.5+K67*3+M67*4+N67*2.5+O67*2.5</f>
        <v>1502</v>
      </c>
      <c r="Q67" s="15">
        <v>27.5</v>
      </c>
      <c r="R67" s="15">
        <f t="shared" si="6"/>
        <v>54.618181818181817</v>
      </c>
      <c r="T67" s="6" t="s">
        <v>24</v>
      </c>
      <c r="U67" s="12" t="s">
        <v>25</v>
      </c>
      <c r="V67" s="7">
        <v>74</v>
      </c>
      <c r="W67" s="8">
        <v>80</v>
      </c>
      <c r="X67" s="7">
        <v>20</v>
      </c>
      <c r="Y67" s="9" t="s">
        <v>17</v>
      </c>
      <c r="Z67" s="10">
        <v>18</v>
      </c>
      <c r="AA67" s="10">
        <v>75</v>
      </c>
      <c r="AB67" s="10">
        <v>31</v>
      </c>
      <c r="AC67" s="10">
        <v>25</v>
      </c>
      <c r="AD67" s="10">
        <v>80</v>
      </c>
      <c r="AE67" s="9" t="s">
        <v>17</v>
      </c>
      <c r="AF67" s="10">
        <v>60</v>
      </c>
      <c r="AG67" s="10">
        <v>62</v>
      </c>
      <c r="AH67" s="10">
        <v>32</v>
      </c>
      <c r="AI67" s="15">
        <f>V67*1.5+W67*3+X67*3+Z67*2+AA67*1+AB67*2+AC67*3.5+AD67*2+AF67*6+AG67*2+AH67*2.5</f>
        <v>1395.5</v>
      </c>
      <c r="AJ67" s="15">
        <v>28.5</v>
      </c>
      <c r="AK67" s="15">
        <f t="shared" si="7"/>
        <v>48.964912280701753</v>
      </c>
      <c r="AL67" s="15">
        <f t="shared" si="8"/>
        <v>2897.5</v>
      </c>
      <c r="AM67" s="15">
        <f t="shared" si="9"/>
        <v>56</v>
      </c>
      <c r="AN67" s="15">
        <f t="shared" si="10"/>
        <v>51.741071428571431</v>
      </c>
      <c r="AO67" s="15">
        <v>0</v>
      </c>
      <c r="AP67" s="15">
        <f t="shared" si="11"/>
        <v>51.741071428571431</v>
      </c>
    </row>
    <row r="68" spans="1:42" x14ac:dyDescent="0.15">
      <c r="A68" s="13">
        <v>65</v>
      </c>
      <c r="B68" s="6" t="s">
        <v>26</v>
      </c>
      <c r="C68" s="12" t="s">
        <v>27</v>
      </c>
      <c r="D68" s="6" t="s">
        <v>153</v>
      </c>
      <c r="E68" s="6" t="s">
        <v>176</v>
      </c>
      <c r="F68" s="8">
        <v>82</v>
      </c>
      <c r="G68" s="6" t="s">
        <v>179</v>
      </c>
      <c r="H68" s="8">
        <v>69</v>
      </c>
      <c r="I68" s="6" t="s">
        <v>17</v>
      </c>
      <c r="J68" s="7">
        <v>96</v>
      </c>
      <c r="K68" s="6" t="s">
        <v>164</v>
      </c>
      <c r="L68" s="9" t="s">
        <v>17</v>
      </c>
      <c r="M68" s="10">
        <v>60</v>
      </c>
      <c r="N68" s="11" t="s">
        <v>184</v>
      </c>
      <c r="O68" s="11" t="s">
        <v>191</v>
      </c>
      <c r="P68" s="15">
        <f>D68*3+E68*4.5+F68*2+G68*1.5+H68*3+J68*1.5+K68*3+M68*4+N68*2.5+O68*2.5</f>
        <v>1383.5</v>
      </c>
      <c r="Q68" s="15">
        <v>27.5</v>
      </c>
      <c r="R68" s="15">
        <f t="shared" ref="R68:R70" si="12">P68/Q68</f>
        <v>50.309090909090912</v>
      </c>
      <c r="T68" s="6" t="s">
        <v>26</v>
      </c>
      <c r="U68" s="12" t="s">
        <v>27</v>
      </c>
      <c r="V68" s="7">
        <v>79</v>
      </c>
      <c r="W68" s="8">
        <v>47</v>
      </c>
      <c r="X68" s="7">
        <v>28</v>
      </c>
      <c r="Y68" s="9" t="s">
        <v>17</v>
      </c>
      <c r="Z68" s="10">
        <v>22</v>
      </c>
      <c r="AA68" s="10">
        <v>85</v>
      </c>
      <c r="AB68" s="10">
        <v>36</v>
      </c>
      <c r="AC68" s="10">
        <v>12</v>
      </c>
      <c r="AD68" s="10">
        <v>70</v>
      </c>
      <c r="AE68" s="9" t="s">
        <v>17</v>
      </c>
      <c r="AF68" s="10">
        <v>78</v>
      </c>
      <c r="AG68" s="10">
        <v>70</v>
      </c>
      <c r="AH68" s="10">
        <v>24</v>
      </c>
      <c r="AI68" s="15">
        <f>V68*1.5+W68*3+X68*3+Z68*2+AA68*1+AB68*2+AC68*3.5+AD68*2+AF68*6+AG68*2+AH68*2.5</f>
        <v>1394.5</v>
      </c>
      <c r="AJ68" s="15">
        <v>28.5</v>
      </c>
      <c r="AK68" s="15">
        <f t="shared" ref="AK68:AK70" si="13">AI68/AJ68</f>
        <v>48.929824561403507</v>
      </c>
      <c r="AL68" s="15">
        <f t="shared" si="8"/>
        <v>2778</v>
      </c>
      <c r="AM68" s="15">
        <f t="shared" si="9"/>
        <v>56</v>
      </c>
      <c r="AN68" s="15">
        <f t="shared" ref="AN68:AN70" si="14">AL68/AM68</f>
        <v>49.607142857142854</v>
      </c>
      <c r="AO68" s="15">
        <v>0</v>
      </c>
      <c r="AP68" s="15">
        <f t="shared" ref="AP68:AP70" si="15">AN68+AO68</f>
        <v>49.607142857142854</v>
      </c>
    </row>
    <row r="69" spans="1:42" x14ac:dyDescent="0.15">
      <c r="A69" s="13">
        <v>66</v>
      </c>
      <c r="B69" s="6" t="s">
        <v>62</v>
      </c>
      <c r="C69" s="12" t="s">
        <v>63</v>
      </c>
      <c r="D69" s="6" t="s">
        <v>162</v>
      </c>
      <c r="E69" s="6" t="s">
        <v>176</v>
      </c>
      <c r="F69" s="8">
        <v>70</v>
      </c>
      <c r="G69" s="6" t="s">
        <v>17</v>
      </c>
      <c r="H69" s="6" t="s">
        <v>177</v>
      </c>
      <c r="I69" s="8">
        <v>78</v>
      </c>
      <c r="J69" s="7">
        <v>70</v>
      </c>
      <c r="K69" s="6" t="s">
        <v>158</v>
      </c>
      <c r="L69" s="9" t="s">
        <v>17</v>
      </c>
      <c r="M69" s="10">
        <v>74</v>
      </c>
      <c r="N69" s="10">
        <v>78</v>
      </c>
      <c r="O69" s="11" t="s">
        <v>194</v>
      </c>
      <c r="P69" s="15">
        <f>D69*3+E69*4.5+F69*2+H69*3+I69*2+J69*1.5+K69*3+M69*4+N69*2.5+O69*2.5</f>
        <v>1503</v>
      </c>
      <c r="Q69" s="15">
        <v>28</v>
      </c>
      <c r="R69" s="15">
        <f t="shared" si="12"/>
        <v>53.678571428571431</v>
      </c>
      <c r="T69" s="6" t="s">
        <v>62</v>
      </c>
      <c r="U69" s="12" t="s">
        <v>63</v>
      </c>
      <c r="V69" s="7">
        <v>50</v>
      </c>
      <c r="W69" s="8">
        <v>60</v>
      </c>
      <c r="X69" s="7">
        <v>23</v>
      </c>
      <c r="Y69" s="9" t="s">
        <v>17</v>
      </c>
      <c r="Z69" s="10">
        <v>21</v>
      </c>
      <c r="AA69" s="10">
        <v>63</v>
      </c>
      <c r="AB69" s="10">
        <v>30</v>
      </c>
      <c r="AC69" s="10">
        <v>12</v>
      </c>
      <c r="AD69" s="10">
        <v>65</v>
      </c>
      <c r="AE69" s="9" t="s">
        <v>17</v>
      </c>
      <c r="AF69" s="10">
        <v>70</v>
      </c>
      <c r="AG69" s="10">
        <v>54</v>
      </c>
      <c r="AH69" s="10">
        <v>26</v>
      </c>
      <c r="AI69" s="15">
        <f>V69*1.5+W69*3+X69*3+Z69*2+AA69*1+AB69*2+AC69*3.5+AD69*2+AF69*6+AG69*2+AH69*2.5</f>
        <v>1254</v>
      </c>
      <c r="AJ69" s="15">
        <v>28.5</v>
      </c>
      <c r="AK69" s="15">
        <f t="shared" si="13"/>
        <v>44</v>
      </c>
      <c r="AL69" s="15">
        <f t="shared" si="8"/>
        <v>2757</v>
      </c>
      <c r="AM69" s="15">
        <f t="shared" si="9"/>
        <v>56.5</v>
      </c>
      <c r="AN69" s="15">
        <f t="shared" si="14"/>
        <v>48.796460176991154</v>
      </c>
      <c r="AO69" s="15">
        <v>0</v>
      </c>
      <c r="AP69" s="15">
        <f t="shared" si="15"/>
        <v>48.796460176991154</v>
      </c>
    </row>
    <row r="70" spans="1:42" x14ac:dyDescent="0.15">
      <c r="A70" s="13">
        <v>67</v>
      </c>
      <c r="B70" s="6" t="s">
        <v>42</v>
      </c>
      <c r="C70" s="12" t="s">
        <v>43</v>
      </c>
      <c r="D70" s="6" t="s">
        <v>155</v>
      </c>
      <c r="E70" s="6" t="s">
        <v>153</v>
      </c>
      <c r="F70" s="8">
        <v>71</v>
      </c>
      <c r="G70" s="6" t="s">
        <v>180</v>
      </c>
      <c r="H70" s="8">
        <v>67</v>
      </c>
      <c r="I70" s="8">
        <v>80</v>
      </c>
      <c r="J70" s="7">
        <v>73</v>
      </c>
      <c r="K70" s="8">
        <v>60</v>
      </c>
      <c r="L70" s="9" t="s">
        <v>17</v>
      </c>
      <c r="M70" s="10">
        <v>84</v>
      </c>
      <c r="N70" s="11" t="s">
        <v>185</v>
      </c>
      <c r="O70" s="11" t="s">
        <v>192</v>
      </c>
      <c r="P70" s="15">
        <f>D70*3+E70*4.5+F70*2+G70*1.5+H70*3+I70*2+J70*1.5+K70*3+M70*4+N70*2.5+O70*2.5</f>
        <v>1685</v>
      </c>
      <c r="Q70" s="15">
        <v>29.5</v>
      </c>
      <c r="R70" s="15">
        <f t="shared" si="12"/>
        <v>57.118644067796609</v>
      </c>
      <c r="T70" s="6" t="s">
        <v>42</v>
      </c>
      <c r="U70" s="12" t="s">
        <v>43</v>
      </c>
      <c r="V70" s="7">
        <v>71</v>
      </c>
      <c r="W70" s="8">
        <v>35</v>
      </c>
      <c r="X70" s="7">
        <v>26</v>
      </c>
      <c r="Y70" s="9" t="s">
        <v>17</v>
      </c>
      <c r="Z70" s="10">
        <v>18</v>
      </c>
      <c r="AA70" s="10">
        <v>75</v>
      </c>
      <c r="AB70" s="10">
        <v>48</v>
      </c>
      <c r="AC70" s="10">
        <v>20</v>
      </c>
      <c r="AD70" s="10">
        <v>69</v>
      </c>
      <c r="AE70" s="9" t="s">
        <v>17</v>
      </c>
      <c r="AF70" s="10">
        <v>40</v>
      </c>
      <c r="AG70" s="10">
        <v>56</v>
      </c>
      <c r="AH70" s="10">
        <v>35</v>
      </c>
      <c r="AI70" s="15">
        <f>V70*1.5+W70*3+X70*3+Z70*2+AA70*1+AB70*2+AC70*3.5+AD70*2+AF70*6+AG70*2+AH70*2.5</f>
        <v>1144</v>
      </c>
      <c r="AJ70" s="15">
        <v>28.5</v>
      </c>
      <c r="AK70" s="15">
        <f t="shared" si="13"/>
        <v>40.140350877192979</v>
      </c>
      <c r="AL70" s="15">
        <f t="shared" si="8"/>
        <v>2829</v>
      </c>
      <c r="AM70" s="15">
        <f t="shared" si="9"/>
        <v>58</v>
      </c>
      <c r="AN70" s="15">
        <f t="shared" si="14"/>
        <v>48.775862068965516</v>
      </c>
      <c r="AO70" s="15">
        <v>0</v>
      </c>
      <c r="AP70" s="15">
        <f t="shared" si="15"/>
        <v>48.775862068965516</v>
      </c>
    </row>
    <row r="72" spans="1:42" ht="13.5" customHeight="1" x14ac:dyDescent="0.15">
      <c r="F72" s="18" t="s">
        <v>220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42" ht="13.5" customHeight="1" x14ac:dyDescent="0.15"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42" ht="13.5" customHeight="1" x14ac:dyDescent="0.15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42" ht="13.5" customHeight="1" x14ac:dyDescent="0.15"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42" ht="13.5" customHeight="1" x14ac:dyDescent="0.15"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42" ht="13.5" customHeight="1" x14ac:dyDescent="0.15"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42" ht="13.5" customHeight="1" x14ac:dyDescent="0.15"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42" x14ac:dyDescent="0.15"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42" x14ac:dyDescent="0.15"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</sheetData>
  <sortState ref="B3:AQ70">
    <sortCondition descending="1" ref="AP3:AP70"/>
  </sortState>
  <mergeCells count="3">
    <mergeCell ref="B1:R2"/>
    <mergeCell ref="T1:AK2"/>
    <mergeCell ref="F72:V80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2015-09-10T08:33:41Z</dcterms:created>
  <dcterms:modified xsi:type="dcterms:W3CDTF">2015-09-19T07:33:11Z</dcterms:modified>
</cp:coreProperties>
</file>